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110" yWindow="-110" windowWidth="19420" windowHeight="10420" tabRatio="829" firstSheet="1" activeTab="4" autoFilterDateGrouping="1"/>
  </bookViews>
  <sheets>
    <sheet xmlns:r="http://schemas.openxmlformats.org/officeDocument/2006/relationships" name="Index" sheetId="1" state="visible" r:id="rId1"/>
    <sheet xmlns:r="http://schemas.openxmlformats.org/officeDocument/2006/relationships" name="GeneralInfo" sheetId="2" state="visible" r:id="rId2"/>
    <sheet xmlns:r="http://schemas.openxmlformats.org/officeDocument/2006/relationships" name="Declaration" sheetId="3" state="visible" r:id="rId3"/>
    <sheet xmlns:r="http://schemas.openxmlformats.org/officeDocument/2006/relationships" name="Summary" sheetId="4" state="visible" r:id="rId4"/>
    <sheet xmlns:r="http://schemas.openxmlformats.org/officeDocument/2006/relationships" name="Shareholding Pattern" sheetId="5" state="visible" r:id="rId5"/>
    <sheet xmlns:r="http://schemas.openxmlformats.org/officeDocument/2006/relationships" name="IndHUF" sheetId="6" state="hidden" r:id="rId6"/>
    <sheet xmlns:r="http://schemas.openxmlformats.org/officeDocument/2006/relationships" name="SBO" sheetId="7" state="visible" r:id="rId7"/>
    <sheet xmlns:r="http://schemas.openxmlformats.org/officeDocument/2006/relationships" name="CGAndSG" sheetId="8" state="hidden" r:id="rId8"/>
    <sheet xmlns:r="http://schemas.openxmlformats.org/officeDocument/2006/relationships" name="Banks" sheetId="9" state="hidden" r:id="rId9"/>
    <sheet xmlns:r="http://schemas.openxmlformats.org/officeDocument/2006/relationships" name="OtherIND" sheetId="10" state="hidden" r:id="rId10"/>
    <sheet xmlns:r="http://schemas.openxmlformats.org/officeDocument/2006/relationships" name="Individuals" sheetId="11" state="hidden" r:id="rId11"/>
    <sheet xmlns:r="http://schemas.openxmlformats.org/officeDocument/2006/relationships" name="Institutions" sheetId="12" state="hidden" r:id="rId12"/>
    <sheet xmlns:r="http://schemas.openxmlformats.org/officeDocument/2006/relationships" name="FPIPromoter" sheetId="13" state="visible" r:id="rId13"/>
    <sheet xmlns:r="http://schemas.openxmlformats.org/officeDocument/2006/relationships" name="OtherForeign" sheetId="14" state="hidden" r:id="rId14"/>
    <sheet xmlns:r="http://schemas.openxmlformats.org/officeDocument/2006/relationships" name="Taxonomy" sheetId="15" state="hidden" r:id="rId15"/>
    <sheet xmlns:r="http://schemas.openxmlformats.org/officeDocument/2006/relationships" name="MutuaFund" sheetId="16" state="hidden" r:id="rId16"/>
    <sheet xmlns:r="http://schemas.openxmlformats.org/officeDocument/2006/relationships" name="VentureCap" sheetId="17" state="hidden" r:id="rId17"/>
    <sheet xmlns:r="http://schemas.openxmlformats.org/officeDocument/2006/relationships" name="AIF" sheetId="18" state="hidden" r:id="rId18"/>
    <sheet xmlns:r="http://schemas.openxmlformats.org/officeDocument/2006/relationships" name="FVC" sheetId="19" state="hidden" r:id="rId19"/>
    <sheet xmlns:r="http://schemas.openxmlformats.org/officeDocument/2006/relationships" name="FPI_Insti" sheetId="20" state="hidden" r:id="rId20"/>
    <sheet xmlns:r="http://schemas.openxmlformats.org/officeDocument/2006/relationships" name="Bank_Insti" sheetId="21" state="hidden" r:id="rId21"/>
    <sheet xmlns:r="http://schemas.openxmlformats.org/officeDocument/2006/relationships" name="Insurance" sheetId="22" state="hidden" r:id="rId22"/>
    <sheet xmlns:r="http://schemas.openxmlformats.org/officeDocument/2006/relationships" name="Bodies Corporate" sheetId="23" state="hidden" r:id="rId23"/>
    <sheet xmlns:r="http://schemas.openxmlformats.org/officeDocument/2006/relationships" name="Foreign Companies" sheetId="24" state="hidden" r:id="rId24"/>
    <sheet xmlns:r="http://schemas.openxmlformats.org/officeDocument/2006/relationships" name="Foreign Nationals" sheetId="25" state="hidden" r:id="rId25"/>
    <sheet xmlns:r="http://schemas.openxmlformats.org/officeDocument/2006/relationships" name="Non Resident Indians (NRIs)" sheetId="26" state="hidden" r:id="rId26"/>
    <sheet xmlns:r="http://schemas.openxmlformats.org/officeDocument/2006/relationships" name="Investor Education" sheetId="27" state="hidden" r:id="rId27"/>
    <sheet xmlns:r="http://schemas.openxmlformats.org/officeDocument/2006/relationships" name="Trusts where any person" sheetId="28" state="hidden" r:id="rId28"/>
    <sheet xmlns:r="http://schemas.openxmlformats.org/officeDocument/2006/relationships" name="Relatives of promoters" sheetId="29" state="hidden" r:id="rId29"/>
    <sheet xmlns:r="http://schemas.openxmlformats.org/officeDocument/2006/relationships" name="Key Managerial Personnel" sheetId="30" state="hidden" r:id="rId30"/>
    <sheet xmlns:r="http://schemas.openxmlformats.org/officeDocument/2006/relationships" name="Directors and their relatives" sheetId="31" state="hidden" r:id="rId31"/>
    <sheet xmlns:r="http://schemas.openxmlformats.org/officeDocument/2006/relationships" name="Associate companies_Subsidiar" sheetId="32" state="hidden" r:id="rId32"/>
    <sheet xmlns:r="http://schemas.openxmlformats.org/officeDocument/2006/relationships" name="Shareholding by Companies" sheetId="33" state="hidden" r:id="rId33"/>
    <sheet xmlns:r="http://schemas.openxmlformats.org/officeDocument/2006/relationships" name="State Government_Governor" sheetId="34" state="hidden" r:id="rId34"/>
    <sheet xmlns:r="http://schemas.openxmlformats.org/officeDocument/2006/relationships" name="CG&amp;SG&amp;PI" sheetId="35" state="hidden" r:id="rId35"/>
    <sheet xmlns:r="http://schemas.openxmlformats.org/officeDocument/2006/relationships" name="Other_Insti (Foreign)" sheetId="36" state="hidden" r:id="rId36"/>
    <sheet xmlns:r="http://schemas.openxmlformats.org/officeDocument/2006/relationships" name="Other_Insti" sheetId="37" state="hidden" r:id="rId37"/>
    <sheet xmlns:r="http://schemas.openxmlformats.org/officeDocument/2006/relationships" name="Foreign Portfolio Category II" sheetId="38" state="hidden" r:id="rId38"/>
    <sheet xmlns:r="http://schemas.openxmlformats.org/officeDocument/2006/relationships" name="Sovereign Wealth(Foreign)" sheetId="39" state="hidden" r:id="rId39"/>
    <sheet xmlns:r="http://schemas.openxmlformats.org/officeDocument/2006/relationships" name="Foreign Direct Investment" sheetId="40" state="hidden" r:id="rId40"/>
    <sheet xmlns:r="http://schemas.openxmlformats.org/officeDocument/2006/relationships" name="Other Financial Institutions" sheetId="41" state="hidden" r:id="rId41"/>
    <sheet xmlns:r="http://schemas.openxmlformats.org/officeDocument/2006/relationships" name="Sovereign Wealth(Domestic)" sheetId="42" state="hidden" r:id="rId42"/>
    <sheet xmlns:r="http://schemas.openxmlformats.org/officeDocument/2006/relationships" name="AssetReconstruct" sheetId="43" state="hidden" r:id="rId43"/>
    <sheet xmlns:r="http://schemas.openxmlformats.org/officeDocument/2006/relationships" name="Pension" sheetId="44" state="hidden" r:id="rId44"/>
    <sheet xmlns:r="http://schemas.openxmlformats.org/officeDocument/2006/relationships" name="Indivisual(aI)" sheetId="45" state="hidden" r:id="rId45"/>
    <sheet xmlns:r="http://schemas.openxmlformats.org/officeDocument/2006/relationships" name="Indivisual(aII)" sheetId="46" state="hidden" r:id="rId46"/>
    <sheet xmlns:r="http://schemas.openxmlformats.org/officeDocument/2006/relationships" name="NBFC" sheetId="47" state="hidden" r:id="rId47"/>
    <sheet xmlns:r="http://schemas.openxmlformats.org/officeDocument/2006/relationships" name="EmpTrust" sheetId="48" state="hidden" r:id="rId48"/>
    <sheet xmlns:r="http://schemas.openxmlformats.org/officeDocument/2006/relationships" name="OD" sheetId="49" state="hidden" r:id="rId49"/>
    <sheet xmlns:r="http://schemas.openxmlformats.org/officeDocument/2006/relationships" name="Other_NonInsti" sheetId="50" state="hidden" r:id="rId50"/>
    <sheet xmlns:r="http://schemas.openxmlformats.org/officeDocument/2006/relationships" name="Annexure B" sheetId="51" state="visible" r:id="rId51"/>
    <sheet xmlns:r="http://schemas.openxmlformats.org/officeDocument/2006/relationships" name="DRHolder" sheetId="52" state="hidden" r:id="rId52"/>
    <sheet xmlns:r="http://schemas.openxmlformats.org/officeDocument/2006/relationships" name="EBT" sheetId="53" state="hidden" r:id="rId53"/>
    <sheet xmlns:r="http://schemas.openxmlformats.org/officeDocument/2006/relationships" name="Unclaimed_Prom" sheetId="54" state="hidden" r:id="rId54"/>
    <sheet xmlns:r="http://schemas.openxmlformats.org/officeDocument/2006/relationships" name="TextBlock" sheetId="55" state="hidden" r:id="rId55"/>
    <sheet xmlns:r="http://schemas.openxmlformats.org/officeDocument/2006/relationships" name="PAC_Public" sheetId="56" state="hidden" r:id="rId56"/>
    <sheet xmlns:r="http://schemas.openxmlformats.org/officeDocument/2006/relationships" name="Unclaimed_Public" sheetId="57" state="hidden" r:id="rId57"/>
  </sheets>
  <definedNames>
    <definedName name="AR">Banks!$AI$7</definedName>
    <definedName name="half">GeneralInfo!$S$4:$S$5</definedName>
    <definedName name="pre">GeneralInfo!$S$1:$S$3</definedName>
    <definedName name="y2\">'Foreign Portfolio Category II'!$F$16</definedName>
    <definedName name="yy">GeneralInfo!$S$1:$S$4</definedName>
  </definedNames>
  <calcPr calcId="191029" fullCalcOnLoad="1"/>
</workbook>
</file>

<file path=xl/styles.xml><?xml version="1.0" encoding="utf-8"?>
<styleSheet xmlns="http://schemas.openxmlformats.org/spreadsheetml/2006/main">
  <numFmts count="4">
    <numFmt numFmtId="164" formatCode="0;[Red]0"/>
    <numFmt numFmtId="165" formatCode="0.00;[Red]0.00"/>
    <numFmt numFmtId="166" formatCode="_ * #,##0.00_ ;_ * \-#,##0.00_ ;_ * &quot;-&quot;??_ ;_ @_ "/>
    <numFmt numFmtId="167" formatCode="_ * #,##0_ ;_ * \-#,##0_ ;_ * &quot;-&quot;??_ ;_ @_ "/>
  </numFmts>
  <fonts count="41">
    <font>
      <name val="Calibri"/>
      <family val="2"/>
      <color theme="1"/>
      <sz val="11"/>
      <scheme val="minor"/>
    </font>
    <font>
      <name val="Calibri"/>
      <family val="2"/>
      <b val="1"/>
      <color theme="1"/>
      <sz val="11"/>
      <scheme val="minor"/>
    </font>
    <font>
      <name val="Calibri"/>
      <family val="2"/>
      <color theme="10"/>
      <sz val="11"/>
      <u val="single"/>
      <scheme val="minor"/>
    </font>
    <font>
      <name val="Calibri"/>
      <family val="2"/>
      <b val="1"/>
      <color theme="1"/>
      <sz val="12"/>
      <scheme val="minor"/>
    </font>
    <font>
      <name val="Calibri"/>
      <family val="2"/>
      <color theme="1"/>
      <sz val="12"/>
      <scheme val="minor"/>
    </font>
    <font>
      <name val="Calibri"/>
      <family val="2"/>
      <b val="1"/>
      <color rgb="FF333333"/>
      <sz val="16"/>
      <scheme val="minor"/>
    </font>
    <font>
      <name val="Calibri"/>
      <family val="2"/>
      <b val="1"/>
      <color theme="1"/>
      <sz val="16"/>
      <scheme val="minor"/>
    </font>
    <font>
      <name val="Calibri"/>
      <family val="2"/>
      <b val="1"/>
      <color rgb="FF333333"/>
      <sz val="12"/>
      <scheme val="minor"/>
    </font>
    <font>
      <name val="Calibri"/>
      <family val="2"/>
      <b val="1"/>
      <color rgb="FFD8D8D8"/>
      <sz val="11"/>
      <scheme val="minor"/>
    </font>
    <font>
      <name val="Calibri"/>
      <family val="2"/>
      <color theme="1"/>
      <sz val="11"/>
      <scheme val="minor"/>
    </font>
    <font>
      <name val="Calibri"/>
      <family val="2"/>
      <b val="1"/>
      <color theme="1"/>
      <sz val="14"/>
      <scheme val="minor"/>
    </font>
    <font>
      <name val="Calibri"/>
      <family val="2"/>
      <b val="1"/>
      <color theme="3"/>
      <sz val="11"/>
      <scheme val="minor"/>
    </font>
    <font>
      <name val="Calibri"/>
      <family val="2"/>
      <color theme="10"/>
      <sz val="11"/>
      <u val="single"/>
    </font>
    <font>
      <name val="Arial"/>
      <family val="2"/>
      <sz val="10"/>
    </font>
    <font>
      <name val="Arial"/>
      <family val="2"/>
      <b val="1"/>
      <sz val="10"/>
    </font>
    <font>
      <name val="Arial"/>
      <family val="2"/>
      <sz val="11"/>
    </font>
    <font>
      <name val="Times New Roman"/>
      <family val="1"/>
      <b val="1"/>
      <color indexed="8"/>
      <sz val="12"/>
    </font>
    <font>
      <name val="Arial"/>
      <family val="2"/>
      <color indexed="8"/>
      <sz val="10"/>
    </font>
    <font>
      <name val="Verdana"/>
      <family val="2"/>
      <sz val="10"/>
    </font>
    <font>
      <name val="Times New Roman"/>
      <family val="1"/>
      <sz val="10"/>
    </font>
    <font>
      <name val="ＭＳ Ｐゴシック"/>
      <charset val="128"/>
      <family val="3"/>
      <sz val="8"/>
    </font>
    <font>
      <name val="Times New Roman"/>
      <family val="1"/>
      <b val="1"/>
      <sz val="12"/>
    </font>
    <font>
      <name val="Verdana"/>
      <family val="2"/>
      <color indexed="8"/>
      <sz val="10"/>
    </font>
    <font>
      <name val="Calibri"/>
      <family val="2"/>
      <color theme="0"/>
      <sz val="11"/>
      <scheme val="minor"/>
    </font>
    <font>
      <name val="Calibri"/>
      <family val="2"/>
      <color theme="1"/>
      <sz val="11"/>
      <u val="single"/>
      <scheme val="minor"/>
    </font>
    <font>
      <name val="Calibri"/>
      <family val="2"/>
      <b val="1"/>
      <color theme="1"/>
      <sz val="12"/>
      <u val="single"/>
      <scheme val="minor"/>
    </font>
    <font>
      <name val="Calibri"/>
      <family val="2"/>
      <b val="1"/>
      <color rgb="FFFF0000"/>
      <sz val="12"/>
      <u val="single"/>
      <scheme val="minor"/>
    </font>
    <font>
      <name val="Calibri"/>
      <family val="2"/>
      <b val="1"/>
      <color rgb="FF333333"/>
      <sz val="11"/>
      <scheme val="minor"/>
    </font>
    <font>
      <name val="Calibri"/>
      <family val="2"/>
      <b val="1"/>
      <color theme="0"/>
      <sz val="14"/>
      <scheme val="minor"/>
    </font>
    <font>
      <name val="Calibri"/>
      <family val="2"/>
      <color rgb="FFFF0000"/>
      <sz val="11"/>
      <scheme val="minor"/>
    </font>
    <font>
      <name val="Calibri"/>
      <family val="2"/>
      <color theme="4" tint="-0.249977111117893"/>
      <sz val="11"/>
      <scheme val="minor"/>
    </font>
    <font>
      <name val="Calibri"/>
      <family val="2"/>
      <color theme="5" tint="-0.249977111117893"/>
      <sz val="11"/>
      <scheme val="minor"/>
    </font>
    <font>
      <name val="Calibri"/>
      <family val="2"/>
      <color rgb="FF7030A0"/>
      <sz val="11"/>
      <scheme val="minor"/>
    </font>
    <font>
      <name val="Calibri"/>
      <family val="2"/>
      <b val="1"/>
      <color theme="5" tint="-0.249977111117893"/>
      <sz val="11"/>
      <scheme val="minor"/>
    </font>
    <font>
      <name val="Calibri"/>
      <family val="2"/>
      <b val="1"/>
      <color theme="4" tint="-0.249977111117893"/>
      <sz val="11"/>
      <scheme val="minor"/>
    </font>
    <font>
      <name val="Calibri"/>
      <family val="2"/>
      <b val="1"/>
      <color rgb="FFFF0000"/>
      <sz val="11"/>
      <scheme val="minor"/>
    </font>
    <font>
      <name val="Calibri"/>
      <family val="2"/>
      <b val="1"/>
      <color rgb="FF7030A0"/>
      <sz val="11"/>
      <scheme val="minor"/>
    </font>
    <font>
      <name val="Calibri"/>
      <family val="2"/>
      <color theme="1"/>
      <sz val="9"/>
      <scheme val="minor"/>
    </font>
    <font>
      <name val="Calibri"/>
      <family val="2"/>
      <color theme="1"/>
      <sz val="10"/>
      <scheme val="minor"/>
    </font>
    <font>
      <name val="Calibri"/>
      <family val="2"/>
      <b val="1"/>
      <color rgb="FF333333"/>
      <sz val="14"/>
      <scheme val="minor"/>
    </font>
    <font>
      <name val="Calibri"/>
      <family val="2"/>
      <color rgb="FF000000"/>
      <sz val="11"/>
    </font>
  </fonts>
  <fills count="23">
    <fill>
      <patternFill/>
    </fill>
    <fill>
      <patternFill patternType="gray125"/>
    </fill>
    <fill>
      <patternFill patternType="solid">
        <fgColor theme="0" tint="-0.1499679555650502"/>
        <bgColor indexed="64"/>
      </patternFill>
    </fill>
    <fill>
      <patternFill patternType="solid">
        <fgColor rgb="FFFFC000"/>
        <bgColor indexed="64"/>
      </patternFill>
    </fill>
    <fill>
      <patternFill patternType="solid">
        <fgColor theme="0" tint="-0.0499893185216834"/>
        <bgColor indexed="64"/>
      </patternFill>
    </fill>
    <fill>
      <patternFill patternType="solid">
        <fgColor theme="4" tint="0.7999816888943144"/>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
        <bgColor indexed="64"/>
      </patternFill>
    </fill>
    <fill>
      <patternFill patternType="solid">
        <fgColor rgb="FF92CDE1"/>
        <bgColor indexed="64"/>
      </patternFill>
    </fill>
    <fill>
      <patternFill patternType="solid">
        <fgColor theme="0" tint="-0.1499984740745262"/>
        <bgColor indexed="64"/>
      </patternFill>
    </fill>
    <fill>
      <patternFill patternType="solid">
        <fgColor rgb="FFFFFF00"/>
        <bgColor indexed="64"/>
      </patternFill>
    </fill>
    <fill>
      <patternFill patternType="solid">
        <fgColor rgb="FFFFFFFF"/>
        <bgColor theme="0"/>
      </patternFill>
    </fill>
  </fills>
  <borders count="6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
      </bottom>
      <diagonal/>
    </border>
    <border>
      <left style="thin">
        <color indexed="64"/>
      </left>
      <right style="thin">
        <color indexed="64"/>
      </right>
      <top style="thin">
        <color theme="4" tint="0.5999633777886288"/>
      </top>
      <bottom style="thin">
        <color theme="4" tint="0.5999633777886288"/>
      </bottom>
      <diagonal/>
    </border>
    <border>
      <left style="thin">
        <color indexed="64"/>
      </left>
      <right style="thin">
        <color indexed="64"/>
      </right>
      <top style="thin">
        <color theme="4" tint="0.5999633777886288"/>
      </top>
      <bottom style="thin">
        <color indexed="64"/>
      </bottom>
      <diagonal/>
    </border>
    <border>
      <left/>
      <right/>
      <top/>
      <bottom style="thin">
        <color indexed="64"/>
      </bottom>
      <diagonal/>
    </border>
    <border>
      <left style="thin">
        <color indexed="64"/>
      </left>
      <right style="thin">
        <color indexed="64"/>
      </right>
      <top style="thin">
        <color theme="4" tint="0.5999633777886288"/>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
      </top>
      <bottom style="thin">
        <color theme="4" tint="0.3999450666829432"/>
      </bottom>
      <diagonal/>
    </border>
    <border>
      <left style="thin">
        <color indexed="64"/>
      </left>
      <right/>
      <top style="thin">
        <color theme="4" tint="0.3999450666829432"/>
      </top>
      <bottom style="thin">
        <color indexed="64"/>
      </bottom>
      <diagonal/>
    </border>
    <border>
      <left style="thin">
        <color indexed="64"/>
      </left>
      <right/>
      <top style="thin">
        <color theme="4" tint="-0.249946592608417"/>
      </top>
      <bottom style="thin">
        <color theme="4" tint="-0.249946592608417"/>
      </bottom>
      <diagonal/>
    </border>
    <border>
      <left style="thin">
        <color indexed="64"/>
      </left>
      <right/>
      <top style="thin">
        <color theme="4" tint="-0.249946592608417"/>
      </top>
      <bottom style="thin">
        <color indexed="64"/>
      </bottom>
      <diagonal/>
    </border>
    <border>
      <left/>
      <right/>
      <top/>
      <bottom style="thin">
        <color theme="4" tint="-0.249946592608417"/>
      </bottom>
      <diagonal/>
    </border>
    <border>
      <left/>
      <right style="thin">
        <color indexed="64"/>
      </right>
      <top style="thin">
        <color indexed="64"/>
      </top>
      <bottom style="thin">
        <color theme="4" tint="-0.249946592608417"/>
      </bottom>
      <diagonal/>
    </border>
    <border>
      <left style="thin">
        <color indexed="64"/>
      </left>
      <right style="thin">
        <color indexed="64"/>
      </right>
      <top/>
      <bottom style="thin">
        <color theme="4" tint="0.5999633777886288"/>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
      </bottom>
      <diagonal/>
    </border>
    <border>
      <left style="thin">
        <color indexed="64"/>
      </left>
      <right/>
      <top/>
      <bottom style="thin">
        <color theme="4" tint="-0.249946592608417"/>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
      </bottom>
      <diagonal/>
    </border>
    <border>
      <left style="thin">
        <color indexed="64"/>
      </left>
      <right style="thin">
        <color indexed="64"/>
      </right>
      <top style="thin">
        <color theme="3" tint="0.5999633777886288"/>
      </top>
      <bottom style="thin">
        <color theme="3" tint="0.5999633777886288"/>
      </bottom>
      <diagonal/>
    </border>
    <border>
      <left style="thin">
        <color auto="1"/>
      </left>
      <right style="thin">
        <color auto="1"/>
      </right>
      <top style="thin">
        <color theme="4" tint="0.3999450666829432"/>
      </top>
      <bottom style="thin">
        <color theme="4" tint="0.3999450666829432"/>
      </bottom>
      <diagonal/>
    </border>
    <border>
      <left style="thin">
        <color indexed="64"/>
      </left>
      <right/>
      <top/>
      <bottom style="thin">
        <color theme="4" tint="0.5999633777886288"/>
      </bottom>
      <diagonal/>
    </border>
    <border>
      <left style="thin">
        <color indexed="64"/>
      </left>
      <right/>
      <top style="thin">
        <color theme="4" tint="0.5999633777886288"/>
      </top>
      <bottom style="thin">
        <color theme="4" tint="0.3999755851924192"/>
      </bottom>
      <diagonal/>
    </border>
    <border>
      <left style="thin">
        <color indexed="64"/>
      </left>
      <right/>
      <top style="thin">
        <color indexed="64"/>
      </top>
      <bottom style="thin">
        <color theme="4" tint="0.5999633777886288"/>
      </bottom>
      <diagonal/>
    </border>
    <border>
      <left style="thin">
        <color indexed="64"/>
      </left>
      <right/>
      <top style="thin">
        <color theme="4" tint="0.5999633777886288"/>
      </top>
      <bottom style="thin">
        <color theme="4" tint="0.5999633777886288"/>
      </bottom>
      <diagonal/>
    </border>
    <border>
      <left style="thin">
        <color indexed="64"/>
      </left>
      <right/>
      <top/>
      <bottom style="thin">
        <color theme="4" tint="0.399945066682943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
      <left/>
      <right/>
      <top style="thin">
        <color theme="4"/>
      </top>
      <bottom/>
      <diagonal/>
    </border>
  </borders>
  <cellStyleXfs count="6">
    <xf numFmtId="0" fontId="9" fillId="0" borderId="0"/>
    <xf numFmtId="0" fontId="2" fillId="0" borderId="0"/>
    <xf numFmtId="166" fontId="9" fillId="0" borderId="0"/>
    <xf numFmtId="0" fontId="12" fillId="0" borderId="0" applyAlignment="1" applyProtection="1">
      <alignment vertical="top"/>
      <protection locked="0" hidden="0"/>
    </xf>
    <xf numFmtId="0" fontId="13" fillId="0" borderId="0"/>
    <xf numFmtId="0" fontId="20" fillId="0" borderId="0" applyAlignment="1">
      <alignment vertical="center"/>
    </xf>
  </cellStyleXfs>
  <cellXfs count="778">
    <xf numFmtId="0" fontId="0" fillId="0" borderId="0" pivotButton="0" quotePrefix="0" xfId="0"/>
    <xf numFmtId="0" fontId="0" fillId="0" borderId="11" applyAlignment="1" pivotButton="0" quotePrefix="0" xfId="0">
      <alignment horizontal="center"/>
    </xf>
    <xf numFmtId="0" fontId="0" fillId="0" borderId="12" applyAlignment="1" pivotButton="0" quotePrefix="0" xfId="0">
      <alignment horizontal="center"/>
    </xf>
    <xf numFmtId="0" fontId="0" fillId="5" borderId="4" applyProtection="1" pivotButton="0" quotePrefix="0" xfId="0">
      <protection locked="1" hidden="1"/>
    </xf>
    <xf numFmtId="0" fontId="0" fillId="0" borderId="0" applyAlignment="1" pivotButton="0" quotePrefix="0" xfId="0">
      <alignment horizontal="left"/>
    </xf>
    <xf numFmtId="0" fontId="3" fillId="0" borderId="0" pivotButton="0" quotePrefix="0" xfId="0"/>
    <xf numFmtId="0" fontId="4" fillId="0" borderId="0" pivotButton="0" quotePrefix="0" xfId="0"/>
    <xf numFmtId="49" fontId="3" fillId="7" borderId="4" applyAlignment="1" pivotButton="0" quotePrefix="0" xfId="0">
      <alignment horizontal="center" vertical="center"/>
    </xf>
    <xf numFmtId="0" fontId="0" fillId="0" borderId="4" applyAlignment="1" applyProtection="1" pivotButton="0" quotePrefix="0" xfId="0">
      <alignment horizontal="right"/>
      <protection locked="0" hidden="0"/>
    </xf>
    <xf numFmtId="0" fontId="0" fillId="0" borderId="0" applyAlignment="1" pivotButton="0" quotePrefix="0" xfId="0">
      <alignment horizontal="right"/>
    </xf>
    <xf numFmtId="0" fontId="0" fillId="0" borderId="9" applyAlignment="1" pivotButton="0" quotePrefix="0" xfId="0">
      <alignment horizontal="center"/>
    </xf>
    <xf numFmtId="0" fontId="0" fillId="0" borderId="17" applyAlignment="1" pivotButton="0" quotePrefix="0" xfId="0">
      <alignment horizontal="center"/>
    </xf>
    <xf numFmtId="164" fontId="0" fillId="0" borderId="4" applyAlignment="1" applyProtection="1" pivotButton="0" quotePrefix="0" xfId="0">
      <alignment horizontal="right"/>
      <protection locked="0" hidden="0"/>
    </xf>
    <xf numFmtId="165" fontId="0" fillId="5" borderId="4" applyAlignment="1" pivotButton="0" quotePrefix="0" xfId="0">
      <alignment horizontal="right"/>
    </xf>
    <xf numFmtId="0" fontId="0" fillId="0" borderId="15" applyAlignment="1" pivotButton="0" quotePrefix="0" xfId="0">
      <alignment horizontal="left" vertical="center" indent="2"/>
    </xf>
    <xf numFmtId="0" fontId="0" fillId="0" borderId="15" applyAlignment="1" pivotButton="0" quotePrefix="0" xfId="0">
      <alignment horizontal="left" vertical="center" wrapText="1" indent="2"/>
    </xf>
    <xf numFmtId="0" fontId="0" fillId="6" borderId="0" pivotButton="0" quotePrefix="0" xfId="0"/>
    <xf numFmtId="0" fontId="5" fillId="6" borderId="0" applyAlignment="1" pivotButton="0" quotePrefix="0" xfId="0">
      <alignment horizontal="center" vertical="center"/>
    </xf>
    <xf numFmtId="0" fontId="0" fillId="6" borderId="0" applyAlignment="1" pivotButton="0" quotePrefix="0" xfId="0">
      <alignment horizontal="center" vertical="center"/>
    </xf>
    <xf numFmtId="0" fontId="0" fillId="0" borderId="14" applyAlignment="1" pivotButton="0" quotePrefix="0" xfId="0">
      <alignment horizontal="center" vertical="center"/>
    </xf>
    <xf numFmtId="0" fontId="0" fillId="0" borderId="15" applyAlignment="1" pivotButton="0" quotePrefix="0" xfId="0">
      <alignment horizontal="center" vertical="center"/>
    </xf>
    <xf numFmtId="0" fontId="0" fillId="0" borderId="16" applyAlignment="1" pivotButton="0" quotePrefix="0" xfId="0">
      <alignment horizontal="center" vertical="center"/>
    </xf>
    <xf numFmtId="0" fontId="3" fillId="7" borderId="12" applyAlignment="1" pivotButton="0" quotePrefix="0" xfId="0">
      <alignment vertical="center" wrapText="1"/>
    </xf>
    <xf numFmtId="0" fontId="3" fillId="7" borderId="13" applyAlignment="1" pivotButton="0" quotePrefix="0" xfId="0">
      <alignment vertical="center" wrapText="1"/>
    </xf>
    <xf numFmtId="0" fontId="0" fillId="4" borderId="4" applyAlignment="1" pivotButton="0" quotePrefix="0" xfId="0">
      <alignment horizontal="center" vertical="center" wrapText="1"/>
    </xf>
    <xf numFmtId="165" fontId="0" fillId="5" borderId="4" pivotButton="0" quotePrefix="0" xfId="0"/>
    <xf numFmtId="0" fontId="2" fillId="2" borderId="12" pivotButton="0" quotePrefix="0" xfId="1"/>
    <xf numFmtId="0" fontId="8" fillId="2" borderId="11" applyAlignment="1" pivotButton="0" quotePrefix="0" xfId="1">
      <alignment horizontal="center"/>
    </xf>
    <xf numFmtId="0" fontId="1" fillId="3" borderId="11" applyAlignment="1" pivotButton="0" quotePrefix="0" xfId="0">
      <alignment vertical="center"/>
    </xf>
    <xf numFmtId="0" fontId="1" fillId="3" borderId="12" applyAlignment="1" pivotButton="0" quotePrefix="0" xfId="0">
      <alignment vertical="center"/>
    </xf>
    <xf numFmtId="0" fontId="0" fillId="0" borderId="11" pivotButton="0" quotePrefix="0" xfId="0"/>
    <xf numFmtId="0" fontId="0" fillId="0" borderId="12" pivotButton="0" quotePrefix="0" xfId="0"/>
    <xf numFmtId="0" fontId="0" fillId="0" borderId="13" pivotButton="0" quotePrefix="0" xfId="0"/>
    <xf numFmtId="164" fontId="0" fillId="9" borderId="4" applyAlignment="1" pivotButton="0" quotePrefix="0" xfId="0">
      <alignment horizontal="right"/>
    </xf>
    <xf numFmtId="164" fontId="0" fillId="8" borderId="4" applyAlignment="1" applyProtection="1" pivotButton="0" quotePrefix="0" xfId="0">
      <alignment horizontal="right"/>
      <protection locked="0" hidden="0"/>
    </xf>
    <xf numFmtId="164" fontId="0" fillId="5" borderId="4" applyAlignment="1" pivotButton="0" quotePrefix="0" xfId="0">
      <alignment horizontal="right"/>
    </xf>
    <xf numFmtId="0" fontId="0" fillId="7" borderId="12" pivotButton="0" quotePrefix="0" xfId="0"/>
    <xf numFmtId="0" fontId="0" fillId="7" borderId="13" pivotButton="0" quotePrefix="0" xfId="0"/>
    <xf numFmtId="165" fontId="0" fillId="9" borderId="4" applyAlignment="1" pivotButton="0" quotePrefix="0" xfId="0">
      <alignment horizontal="right"/>
    </xf>
    <xf numFmtId="0" fontId="3" fillId="7" borderId="11" applyAlignment="1" pivotButton="0" quotePrefix="0" xfId="0">
      <alignment horizontal="left" vertical="center" wrapText="1" indent="1"/>
    </xf>
    <xf numFmtId="1" fontId="0" fillId="5" borderId="4" pivotButton="0" quotePrefix="0" xfId="0"/>
    <xf numFmtId="0" fontId="0" fillId="0" borderId="4" pivotButton="0" quotePrefix="0" xfId="0"/>
    <xf numFmtId="0" fontId="0" fillId="0" borderId="4" applyAlignment="1" pivotButton="0" quotePrefix="0" xfId="0">
      <alignment wrapText="1"/>
    </xf>
    <xf numFmtId="0" fontId="10" fillId="0" borderId="4" pivotButton="0" quotePrefix="0" xfId="0"/>
    <xf numFmtId="0" fontId="2" fillId="2" borderId="11" pivotButton="0" quotePrefix="0" xfId="1"/>
    <xf numFmtId="0" fontId="2" fillId="2" borderId="12" applyAlignment="1" pivotButton="0" quotePrefix="0" xfId="1">
      <alignment horizontal="right" vertical="center"/>
    </xf>
    <xf numFmtId="0" fontId="2" fillId="2" borderId="13" applyAlignment="1" pivotButton="0" quotePrefix="0" xfId="1">
      <alignment horizontal="right" vertical="center"/>
    </xf>
    <xf numFmtId="1" fontId="0" fillId="5" borderId="4" applyProtection="1" pivotButton="0" quotePrefix="0" xfId="0">
      <protection locked="1" hidden="1"/>
    </xf>
    <xf numFmtId="0" fontId="0" fillId="0" borderId="4" applyAlignment="1" pivotButton="0" quotePrefix="0" xfId="0">
      <alignment horizontal="center"/>
    </xf>
    <xf numFmtId="2" fontId="0" fillId="0" borderId="0" pivotButton="0" quotePrefix="0" xfId="0"/>
    <xf numFmtId="2" fontId="0" fillId="4" borderId="4" applyAlignment="1" pivotButton="0" quotePrefix="0" xfId="0">
      <alignment horizontal="center" vertical="center" wrapText="1"/>
    </xf>
    <xf numFmtId="0" fontId="10" fillId="0" borderId="4" applyAlignment="1" pivotButton="0" quotePrefix="0" xfId="0">
      <alignment horizontal="right" wrapText="1"/>
    </xf>
    <xf numFmtId="0" fontId="2" fillId="2" borderId="13" applyAlignment="1" pivotButton="0" quotePrefix="0" xfId="1">
      <alignment horizontal="right"/>
    </xf>
    <xf numFmtId="0" fontId="3" fillId="7" borderId="11" applyAlignment="1" pivotButton="0" quotePrefix="0" xfId="0">
      <alignment horizontal="left" vertical="center" indent="1"/>
    </xf>
    <xf numFmtId="49" fontId="3" fillId="7" borderId="11" applyAlignment="1" pivotButton="0" quotePrefix="0" xfId="0">
      <alignment horizontal="left" vertical="center" indent="1"/>
    </xf>
    <xf numFmtId="0" fontId="3" fillId="7" borderId="12" applyAlignment="1" pivotButton="0" quotePrefix="0" xfId="0">
      <alignment horizontal="left" vertical="center" indent="1"/>
    </xf>
    <xf numFmtId="0" fontId="1" fillId="0" borderId="4" applyAlignment="1" pivotButton="0" quotePrefix="0" xfId="0">
      <alignment horizontal="left" wrapText="1" indent="2"/>
    </xf>
    <xf numFmtId="0" fontId="0" fillId="0" borderId="4" applyProtection="1" pivotButton="0" quotePrefix="0" xfId="0">
      <protection locked="0" hidden="0"/>
    </xf>
    <xf numFmtId="0" fontId="0" fillId="0" borderId="0" applyAlignment="1" pivotButton="0" quotePrefix="0" xfId="0">
      <alignment horizontal="center"/>
    </xf>
    <xf numFmtId="0" fontId="0" fillId="0" borderId="4" applyAlignment="1" applyProtection="1" pivotButton="0" quotePrefix="0" xfId="0">
      <alignment horizontal="left"/>
      <protection locked="0" hidden="0"/>
    </xf>
    <xf numFmtId="164" fontId="0" fillId="5" borderId="4" applyProtection="1" pivotButton="0" quotePrefix="0" xfId="0">
      <protection locked="1" hidden="1"/>
    </xf>
    <xf numFmtId="164" fontId="1" fillId="5" borderId="4" applyProtection="1" pivotButton="0" quotePrefix="0" xfId="0">
      <protection locked="1" hidden="1"/>
    </xf>
    <xf numFmtId="0" fontId="3" fillId="7" borderId="12" applyAlignment="1" pivotButton="0" quotePrefix="0" xfId="0">
      <alignment horizontal="left" vertical="center" wrapText="1" indent="1"/>
    </xf>
    <xf numFmtId="0" fontId="0" fillId="0" borderId="0" applyAlignment="1" pivotButton="0" quotePrefix="0" xfId="0">
      <alignment horizontal="center" vertical="center"/>
    </xf>
    <xf numFmtId="0" fontId="0" fillId="0" borderId="4" applyAlignment="1" applyProtection="1" pivotButton="0" quotePrefix="0" xfId="0">
      <alignment horizontal="center" vertical="center"/>
      <protection locked="0" hidden="0"/>
    </xf>
    <xf numFmtId="0" fontId="3" fillId="7" borderId="11" applyAlignment="1" pivotButton="0" quotePrefix="0" xfId="0">
      <alignment vertical="center"/>
    </xf>
    <xf numFmtId="0" fontId="3" fillId="7" borderId="4" applyAlignment="1" pivotButton="0" quotePrefix="0" xfId="0">
      <alignment horizontal="center" vertical="top"/>
    </xf>
    <xf numFmtId="0" fontId="0" fillId="0" borderId="9" pivotButton="0" quotePrefix="0" xfId="0"/>
    <xf numFmtId="0" fontId="0" fillId="0" borderId="4" applyAlignment="1" pivotButton="0" quotePrefix="0" xfId="0">
      <alignment horizontal="right"/>
    </xf>
    <xf numFmtId="0" fontId="0" fillId="12" borderId="17" pivotButton="0" quotePrefix="0" xfId="0"/>
    <xf numFmtId="49" fontId="3" fillId="7" borderId="12" applyAlignment="1" pivotButton="0" quotePrefix="0" xfId="0">
      <alignment horizontal="left" vertical="center" indent="1"/>
    </xf>
    <xf numFmtId="0" fontId="0" fillId="0" borderId="9" applyProtection="1" pivotButton="0" quotePrefix="0" xfId="0">
      <protection locked="1" hidden="1"/>
    </xf>
    <xf numFmtId="0" fontId="0" fillId="0" borderId="12" applyProtection="1" pivotButton="0" quotePrefix="0" xfId="0">
      <protection locked="1" hidden="1"/>
    </xf>
    <xf numFmtId="0" fontId="0" fillId="0" borderId="13" applyProtection="1" pivotButton="0" quotePrefix="0" xfId="0">
      <protection locked="1" hidden="1"/>
    </xf>
    <xf numFmtId="1" fontId="0" fillId="0" borderId="4" applyProtection="1" pivotButton="0" quotePrefix="0" xfId="0">
      <protection locked="0" hidden="0"/>
    </xf>
    <xf numFmtId="2" fontId="0" fillId="0" borderId="4" applyProtection="1" pivotButton="0" quotePrefix="0" xfId="0">
      <protection locked="0" hidden="0"/>
    </xf>
    <xf numFmtId="4" fontId="0" fillId="7" borderId="13" pivotButton="0" quotePrefix="0" xfId="0"/>
    <xf numFmtId="0" fontId="0" fillId="0" borderId="4" applyAlignment="1" pivotButton="0" quotePrefix="0" xfId="0">
      <alignment horizontal="center" vertical="center"/>
    </xf>
    <xf numFmtId="0" fontId="0" fillId="0" borderId="18" applyAlignment="1" pivotButton="0" quotePrefix="0" xfId="0">
      <alignment horizontal="center" vertical="center"/>
    </xf>
    <xf numFmtId="0" fontId="0" fillId="0" borderId="19" applyAlignment="1" pivotButton="0" quotePrefix="0" xfId="0">
      <alignment horizontal="center" vertical="center"/>
    </xf>
    <xf numFmtId="0" fontId="0" fillId="11" borderId="19" applyAlignment="1" applyProtection="1" pivotButton="0" quotePrefix="0" xfId="0">
      <alignment horizontal="right" vertical="center"/>
      <protection locked="1" hidden="1"/>
    </xf>
    <xf numFmtId="49" fontId="0" fillId="0" borderId="20" applyAlignment="1" pivotButton="0" quotePrefix="0" xfId="0">
      <alignment horizontal="center" vertical="center"/>
    </xf>
    <xf numFmtId="49" fontId="1" fillId="0" borderId="21" applyAlignment="1" pivotButton="0" quotePrefix="0" xfId="0">
      <alignment horizontal="center" vertical="center"/>
    </xf>
    <xf numFmtId="0" fontId="0" fillId="11" borderId="21" applyAlignment="1" applyProtection="1" pivotButton="0" quotePrefix="0" xfId="0">
      <alignment horizontal="right" vertical="center"/>
      <protection locked="1" hidden="1"/>
    </xf>
    <xf numFmtId="0" fontId="0" fillId="0" borderId="20" applyAlignment="1" pivotButton="0" quotePrefix="0" xfId="0">
      <alignment horizontal="center" vertical="center"/>
    </xf>
    <xf numFmtId="2" fontId="0" fillId="0" borderId="0" pivotButton="0" quotePrefix="0" xfId="2"/>
    <xf numFmtId="2" fontId="1" fillId="3" borderId="12" applyAlignment="1" pivotButton="0" quotePrefix="0" xfId="2">
      <alignment vertical="center"/>
    </xf>
    <xf numFmtId="0" fontId="8" fillId="2" borderId="11" applyAlignment="1" pivotButton="0" quotePrefix="0" xfId="1">
      <alignment horizontal="center"/>
    </xf>
    <xf numFmtId="0" fontId="2" fillId="2" borderId="11" applyAlignment="1" pivotButton="0" quotePrefix="0" xfId="1">
      <alignment horizontal="right" vertical="center"/>
    </xf>
    <xf numFmtId="0" fontId="11" fillId="2" borderId="11" applyAlignment="1" pivotButton="0" quotePrefix="0" xfId="1">
      <alignment horizontal="center" vertical="center"/>
    </xf>
    <xf numFmtId="0" fontId="2" fillId="2" borderId="11" pivotButton="0" quotePrefix="0" xfId="1"/>
    <xf numFmtId="165" fontId="0" fillId="2" borderId="4" applyAlignment="1" pivotButton="0" quotePrefix="0" xfId="0">
      <alignment horizontal="right"/>
    </xf>
    <xf numFmtId="164" fontId="0" fillId="11" borderId="19" applyProtection="1" pivotButton="0" quotePrefix="0" xfId="0">
      <protection locked="1" hidden="1"/>
    </xf>
    <xf numFmtId="165" fontId="0" fillId="11" borderId="19" applyProtection="1" pivotButton="0" quotePrefix="0" xfId="0">
      <protection locked="1" hidden="1"/>
    </xf>
    <xf numFmtId="164" fontId="0" fillId="11" borderId="20" applyProtection="1" pivotButton="0" quotePrefix="0" xfId="0">
      <protection locked="1" hidden="1"/>
    </xf>
    <xf numFmtId="165" fontId="0" fillId="11" borderId="20" applyProtection="1" pivotButton="0" quotePrefix="0" xfId="0">
      <protection locked="1" hidden="1"/>
    </xf>
    <xf numFmtId="165" fontId="0" fillId="9" borderId="4" applyProtection="1" pivotButton="0" quotePrefix="0" xfId="0">
      <protection locked="1" hidden="1"/>
    </xf>
    <xf numFmtId="165" fontId="0" fillId="11" borderId="4" applyProtection="1" pivotButton="0" quotePrefix="0" xfId="0">
      <protection locked="1" hidden="1"/>
    </xf>
    <xf numFmtId="165" fontId="0" fillId="11" borderId="21" applyProtection="1" pivotButton="0" quotePrefix="0" xfId="0">
      <protection locked="1" hidden="1"/>
    </xf>
    <xf numFmtId="2" fontId="0" fillId="5" borderId="4" applyProtection="1" pivotButton="0" quotePrefix="0" xfId="0">
      <protection locked="1" hidden="1"/>
    </xf>
    <xf numFmtId="2" fontId="1" fillId="3" borderId="12" applyAlignment="1" pivotButton="0" quotePrefix="0" xfId="0">
      <alignment vertical="center"/>
    </xf>
    <xf numFmtId="1" fontId="0" fillId="0" borderId="0" pivotButton="0" quotePrefix="0" xfId="0"/>
    <xf numFmtId="1" fontId="0" fillId="4" borderId="4" applyAlignment="1" pivotButton="0" quotePrefix="0" xfId="0">
      <alignment horizontal="center" vertical="center" wrapText="1"/>
    </xf>
    <xf numFmtId="1" fontId="1" fillId="3" borderId="12" applyAlignment="1" pivotButton="0" quotePrefix="0" xfId="0">
      <alignment vertical="center"/>
    </xf>
    <xf numFmtId="166" fontId="0" fillId="0" borderId="4" applyProtection="1" pivotButton="0" quotePrefix="0" xfId="2">
      <protection locked="0" hidden="0"/>
    </xf>
    <xf numFmtId="0" fontId="0" fillId="11" borderId="4" applyProtection="1" pivotButton="0" quotePrefix="0" xfId="0">
      <protection locked="1" hidden="1"/>
    </xf>
    <xf numFmtId="2" fontId="0" fillId="11" borderId="4" applyProtection="1" pivotButton="0" quotePrefix="0" xfId="0">
      <protection locked="1" hidden="1"/>
    </xf>
    <xf numFmtId="1" fontId="0" fillId="11" borderId="4" applyProtection="1" pivotButton="0" quotePrefix="0" xfId="0">
      <protection locked="1" hidden="1"/>
    </xf>
    <xf numFmtId="0" fontId="1" fillId="6" borderId="26" applyAlignment="1" pivotButton="0" quotePrefix="0" xfId="0">
      <alignment wrapText="1"/>
    </xf>
    <xf numFmtId="0" fontId="2" fillId="2" borderId="11" applyAlignment="1" pivotButton="0" quotePrefix="0" xfId="1">
      <alignment horizontal="right"/>
    </xf>
    <xf numFmtId="165" fontId="0" fillId="11" borderId="19" applyProtection="1" pivotButton="0" quotePrefix="0" xfId="2">
      <protection locked="1" hidden="1"/>
    </xf>
    <xf numFmtId="165" fontId="0" fillId="11" borderId="21" applyProtection="1" pivotButton="0" quotePrefix="0" xfId="2">
      <protection locked="1" hidden="1"/>
    </xf>
    <xf numFmtId="165" fontId="0" fillId="9" borderId="4" applyProtection="1" pivotButton="0" quotePrefix="0" xfId="2">
      <protection locked="1" hidden="1"/>
    </xf>
    <xf numFmtId="165" fontId="0" fillId="11" borderId="19" applyAlignment="1" applyProtection="1" pivotButton="0" quotePrefix="0" xfId="2">
      <alignment horizontal="right"/>
      <protection locked="1" hidden="1"/>
    </xf>
    <xf numFmtId="165" fontId="0" fillId="9" borderId="4" applyAlignment="1" applyProtection="1" pivotButton="0" quotePrefix="0" xfId="2">
      <alignment horizontal="right"/>
      <protection locked="1" hidden="1"/>
    </xf>
    <xf numFmtId="165" fontId="0" fillId="11" borderId="19" applyAlignment="1" applyProtection="1" pivotButton="0" quotePrefix="0" xfId="2">
      <alignment horizontal="right" vertical="center"/>
      <protection locked="1" hidden="1"/>
    </xf>
    <xf numFmtId="165" fontId="0" fillId="5" borderId="4" applyProtection="1" pivotButton="0" quotePrefix="0" xfId="2">
      <protection locked="1" hidden="1"/>
    </xf>
    <xf numFmtId="165" fontId="0" fillId="11" borderId="4" applyAlignment="1" applyProtection="1" pivotButton="0" quotePrefix="0" xfId="2">
      <alignment horizontal="right" vertical="center"/>
      <protection locked="1" hidden="1"/>
    </xf>
    <xf numFmtId="165" fontId="0" fillId="11" borderId="21" applyAlignment="1" applyProtection="1" pivotButton="0" quotePrefix="0" xfId="2">
      <alignment horizontal="right" vertical="center"/>
      <protection locked="1" hidden="1"/>
    </xf>
    <xf numFmtId="165" fontId="0" fillId="11" borderId="4" applyAlignment="1" applyProtection="1" pivotButton="0" quotePrefix="0" xfId="0">
      <alignment horizontal="right"/>
      <protection locked="1" hidden="1"/>
    </xf>
    <xf numFmtId="165" fontId="0" fillId="11" borderId="4" applyAlignment="1" applyProtection="1" pivotButton="0" quotePrefix="0" xfId="0">
      <alignment horizontal="right" vertical="center"/>
      <protection locked="1" hidden="1"/>
    </xf>
    <xf numFmtId="165" fontId="0" fillId="5" borderId="4" applyProtection="1" pivotButton="0" quotePrefix="0" xfId="0">
      <protection locked="1" hidden="1"/>
    </xf>
    <xf numFmtId="2" fontId="0" fillId="11" borderId="19" applyProtection="1" pivotButton="0" quotePrefix="0" xfId="2">
      <protection locked="1" hidden="1"/>
    </xf>
    <xf numFmtId="1" fontId="0" fillId="11" borderId="21" applyAlignment="1" applyProtection="1" pivotButton="0" quotePrefix="0" xfId="0">
      <alignment horizontal="right" vertical="center"/>
      <protection locked="1" hidden="1"/>
    </xf>
    <xf numFmtId="1" fontId="0" fillId="11" borderId="19" applyAlignment="1" applyProtection="1" pivotButton="0" quotePrefix="0" xfId="0">
      <alignment horizontal="right" vertical="center"/>
      <protection locked="1" hidden="1"/>
    </xf>
    <xf numFmtId="1" fontId="0" fillId="5" borderId="4" applyAlignment="1" applyProtection="1" pivotButton="0" quotePrefix="0" xfId="0">
      <alignment horizontal="right"/>
      <protection locked="1" hidden="1"/>
    </xf>
    <xf numFmtId="0" fontId="0" fillId="6" borderId="17" applyAlignment="1" pivotButton="0" quotePrefix="0" xfId="0">
      <alignment horizontal="center"/>
    </xf>
    <xf numFmtId="165" fontId="0" fillId="6" borderId="12" applyAlignment="1" pivotButton="0" quotePrefix="0" xfId="0">
      <alignment horizontal="right"/>
    </xf>
    <xf numFmtId="0" fontId="0" fillId="6" borderId="12" applyAlignment="1" pivotButton="0" quotePrefix="0" xfId="0">
      <alignment horizontal="center"/>
    </xf>
    <xf numFmtId="0" fontId="0" fillId="6" borderId="13" applyAlignment="1" pivotButton="0" quotePrefix="0" xfId="0">
      <alignment horizontal="center"/>
    </xf>
    <xf numFmtId="0" fontId="0" fillId="8" borderId="0" pivotButton="0" quotePrefix="0" xfId="0"/>
    <xf numFmtId="165" fontId="0" fillId="8" borderId="4" applyAlignment="1" applyProtection="1" pivotButton="0" quotePrefix="0" xfId="0">
      <alignment horizontal="right"/>
      <protection locked="0" hidden="0"/>
    </xf>
    <xf numFmtId="0" fontId="0" fillId="8" borderId="15" applyAlignment="1" applyProtection="1" pivotButton="0" quotePrefix="0" xfId="0">
      <alignment horizontal="center" vertical="center"/>
      <protection locked="0" hidden="0"/>
    </xf>
    <xf numFmtId="1" fontId="0" fillId="11" borderId="19" applyProtection="1" pivotButton="0" quotePrefix="0" xfId="2">
      <protection locked="1" hidden="1"/>
    </xf>
    <xf numFmtId="164" fontId="0" fillId="0" borderId="1" applyAlignment="1" applyProtection="1" pivotButton="0" quotePrefix="0" xfId="0">
      <alignment horizontal="right"/>
      <protection locked="0" hidden="0"/>
    </xf>
    <xf numFmtId="0" fontId="0" fillId="0" borderId="10" pivotButton="0" quotePrefix="0" xfId="0"/>
    <xf numFmtId="0" fontId="2" fillId="2" borderId="12" applyAlignment="1" pivotButton="0" quotePrefix="0" xfId="1">
      <alignment horizontal="right" vertical="center" indent="1"/>
    </xf>
    <xf numFmtId="165" fontId="0" fillId="11" borderId="20" applyProtection="1" pivotButton="0" quotePrefix="0" xfId="2">
      <protection locked="1" hidden="1"/>
    </xf>
    <xf numFmtId="1" fontId="0" fillId="11" borderId="20" applyAlignment="1" applyProtection="1" pivotButton="0" quotePrefix="0" xfId="0">
      <alignment horizontal="right" vertical="center"/>
      <protection locked="1" hidden="1"/>
    </xf>
    <xf numFmtId="165" fontId="0" fillId="11" borderId="20" applyAlignment="1" applyProtection="1" pivotButton="0" quotePrefix="0" xfId="2">
      <alignment horizontal="right" vertical="center"/>
      <protection locked="1" hidden="1"/>
    </xf>
    <xf numFmtId="1" fontId="0" fillId="11" borderId="19" applyAlignment="1" applyProtection="1" pivotButton="0" quotePrefix="0" xfId="0">
      <alignment horizontal="right"/>
      <protection locked="1" hidden="1"/>
    </xf>
    <xf numFmtId="165" fontId="0" fillId="5" borderId="4" applyAlignment="1" applyProtection="1" pivotButton="0" quotePrefix="0" xfId="0">
      <alignment horizontal="right"/>
      <protection locked="1" hidden="1"/>
    </xf>
    <xf numFmtId="165" fontId="0" fillId="9" borderId="4" applyAlignment="1" applyProtection="1" pivotButton="0" quotePrefix="0" xfId="0">
      <alignment horizontal="right"/>
      <protection locked="1" hidden="1"/>
    </xf>
    <xf numFmtId="164" fontId="0" fillId="9" borderId="4" applyAlignment="1" applyProtection="1" pivotButton="0" quotePrefix="0" xfId="0">
      <alignment horizontal="right"/>
      <protection locked="1" hidden="1"/>
    </xf>
    <xf numFmtId="164" fontId="0" fillId="5" borderId="4" applyAlignment="1" applyProtection="1" pivotButton="0" quotePrefix="0" xfId="0">
      <alignment horizontal="right"/>
      <protection locked="1" hidden="1"/>
    </xf>
    <xf numFmtId="0" fontId="2" fillId="0" borderId="23" applyAlignment="1" pivotButton="0" quotePrefix="0" xfId="1">
      <alignment vertical="center"/>
    </xf>
    <xf numFmtId="0" fontId="2" fillId="0" borderId="32" applyAlignment="1" pivotButton="0" quotePrefix="0" xfId="1">
      <alignment horizontal="left" vertical="center" indent="1"/>
    </xf>
    <xf numFmtId="0" fontId="2" fillId="0" borderId="33" applyAlignment="1" pivotButton="0" quotePrefix="0" xfId="1">
      <alignment horizontal="left" vertical="center" indent="1"/>
    </xf>
    <xf numFmtId="0" fontId="2" fillId="0" borderId="0" applyAlignment="1" pivotButton="0" quotePrefix="0" xfId="1">
      <alignment horizontal="left" vertical="center" indent="1"/>
    </xf>
    <xf numFmtId="0" fontId="2" fillId="0" borderId="34" applyAlignment="1" pivotButton="0" quotePrefix="0" xfId="1">
      <alignment horizontal="left" vertical="center" indent="1"/>
    </xf>
    <xf numFmtId="0" fontId="2" fillId="0" borderId="34" applyAlignment="1" pivotButton="0" quotePrefix="0" xfId="1">
      <alignment horizontal="left" vertical="center" wrapText="1" indent="1"/>
    </xf>
    <xf numFmtId="0" fontId="2" fillId="0" borderId="35" applyAlignment="1" pivotButton="0" quotePrefix="0" xfId="1">
      <alignment horizontal="left" vertical="center" indent="1"/>
    </xf>
    <xf numFmtId="0" fontId="0" fillId="0" borderId="36" pivotButton="0" quotePrefix="0" xfId="0"/>
    <xf numFmtId="0" fontId="2" fillId="0" borderId="36" applyAlignment="1" pivotButton="0" quotePrefix="0" xfId="1">
      <alignment horizontal="left" vertical="center" indent="1"/>
    </xf>
    <xf numFmtId="0" fontId="0" fillId="8" borderId="0" applyProtection="1" pivotButton="0" quotePrefix="0" xfId="0">
      <protection locked="0" hidden="0"/>
    </xf>
    <xf numFmtId="0" fontId="0" fillId="0" borderId="4" applyAlignment="1" applyProtection="1" pivotButton="0" quotePrefix="0" xfId="0">
      <alignment wrapText="1"/>
      <protection locked="0" hidden="0"/>
    </xf>
    <xf numFmtId="0" fontId="2" fillId="0" borderId="13" applyAlignment="1" pivotButton="0" quotePrefix="0" xfId="1">
      <alignment horizontal="right" vertical="center"/>
    </xf>
    <xf numFmtId="165" fontId="0" fillId="11" borderId="21" applyAlignment="1" applyProtection="1" pivotButton="0" quotePrefix="0" xfId="0">
      <alignment horizontal="right"/>
      <protection locked="1" hidden="1"/>
    </xf>
    <xf numFmtId="0" fontId="1" fillId="4" borderId="30" applyAlignment="1" pivotButton="0" quotePrefix="0" xfId="0">
      <alignment vertical="center"/>
    </xf>
    <xf numFmtId="0" fontId="1" fillId="0" borderId="12" applyAlignment="1" pivotButton="0" quotePrefix="0" xfId="0">
      <alignment vertical="center"/>
    </xf>
    <xf numFmtId="0" fontId="1" fillId="0" borderId="12" applyAlignment="1" pivotButton="0" quotePrefix="0" xfId="0">
      <alignment horizontal="left" vertical="center"/>
    </xf>
    <xf numFmtId="0" fontId="12" fillId="0" borderId="0" pivotButton="0" quotePrefix="0" xfId="3"/>
    <xf numFmtId="49" fontId="15" fillId="15" borderId="4" applyAlignment="1" pivotButton="0" quotePrefix="0" xfId="4">
      <alignment horizontal="center" vertical="center" wrapText="1"/>
    </xf>
    <xf numFmtId="0" fontId="19" fillId="16" borderId="0" applyAlignment="1" pivotButton="0" quotePrefix="0" xfId="4">
      <alignment vertical="center" wrapText="1"/>
    </xf>
    <xf numFmtId="0" fontId="12" fillId="16" borderId="0" applyAlignment="1" pivotButton="0" quotePrefix="0" xfId="3">
      <alignment vertical="center" wrapText="1"/>
    </xf>
    <xf numFmtId="0" fontId="18" fillId="16" borderId="4" applyAlignment="1" pivotButton="0" quotePrefix="0" xfId="5">
      <alignment horizontal="center" vertical="center" wrapText="1"/>
    </xf>
    <xf numFmtId="0" fontId="18" fillId="16" borderId="0" applyAlignment="1" pivotButton="0" quotePrefix="0" xfId="5">
      <alignment horizontal="justify" vertical="center" wrapText="1"/>
    </xf>
    <xf numFmtId="0" fontId="12" fillId="16" borderId="0" applyAlignment="1" pivotButton="0" quotePrefix="0" xfId="3">
      <alignment horizontal="justify" vertical="center" wrapText="1"/>
    </xf>
    <xf numFmtId="0" fontId="2" fillId="16" borderId="13" applyAlignment="1" pivotButton="0" quotePrefix="0" xfId="1">
      <alignment vertical="center" wrapText="1"/>
    </xf>
    <xf numFmtId="164" fontId="0" fillId="0" borderId="4" applyAlignment="1" applyProtection="1" pivotButton="0" quotePrefix="0" xfId="0">
      <alignment horizontal="right"/>
      <protection locked="1" hidden="1"/>
    </xf>
    <xf numFmtId="164" fontId="0" fillId="0" borderId="4" applyAlignment="1" pivotButton="0" quotePrefix="0" xfId="0">
      <alignment horizontal="right"/>
    </xf>
    <xf numFmtId="165" fontId="0" fillId="6" borderId="4" applyAlignment="1" applyProtection="1" pivotButton="0" quotePrefix="0" xfId="0">
      <alignment horizontal="right"/>
      <protection locked="0" hidden="0"/>
    </xf>
    <xf numFmtId="164" fontId="0" fillId="6" borderId="4" applyAlignment="1" applyProtection="1" pivotButton="0" quotePrefix="0" xfId="0">
      <alignment horizontal="right"/>
      <protection locked="0" hidden="0"/>
    </xf>
    <xf numFmtId="0" fontId="3" fillId="7" borderId="11" applyAlignment="1" pivotButton="0" quotePrefix="0" xfId="0">
      <alignment vertical="center" wrapText="1"/>
    </xf>
    <xf numFmtId="164" fontId="0" fillId="0" borderId="4" applyAlignment="1" pivotButton="0" quotePrefix="0" xfId="0">
      <alignment horizontal="center" vertical="center"/>
    </xf>
    <xf numFmtId="164" fontId="0" fillId="6" borderId="4" applyAlignment="1" pivotButton="0" quotePrefix="0" xfId="0">
      <alignment horizontal="center" vertical="center"/>
    </xf>
    <xf numFmtId="164" fontId="0" fillId="8" borderId="4" applyAlignment="1" pivotButton="0" quotePrefix="0" xfId="0">
      <alignment horizontal="center" vertical="center"/>
    </xf>
    <xf numFmtId="165" fontId="1" fillId="5" borderId="4" applyProtection="1" pivotButton="0" quotePrefix="0" xfId="0">
      <protection locked="1" hidden="1"/>
    </xf>
    <xf numFmtId="2" fontId="0" fillId="5" borderId="4" applyProtection="1" pivotButton="0" quotePrefix="0" xfId="2">
      <protection locked="1" hidden="1"/>
    </xf>
    <xf numFmtId="0" fontId="23" fillId="0" borderId="0" applyAlignment="1" pivotButton="0" quotePrefix="0" xfId="0">
      <alignment horizontal="right"/>
    </xf>
    <xf numFmtId="0" fontId="23" fillId="0" borderId="0" pivotButton="0" quotePrefix="0" xfId="0"/>
    <xf numFmtId="164" fontId="1" fillId="9" borderId="4" applyProtection="1" pivotButton="0" quotePrefix="0" xfId="0">
      <protection locked="1" hidden="1"/>
    </xf>
    <xf numFmtId="49" fontId="0" fillId="8" borderId="15" applyAlignment="1" applyProtection="1" pivotButton="0" quotePrefix="0" xfId="0">
      <alignment horizontal="center" vertical="center"/>
      <protection locked="0" hidden="0"/>
    </xf>
    <xf numFmtId="1" fontId="0" fillId="8" borderId="19" applyAlignment="1" applyProtection="1" pivotButton="0" quotePrefix="0" xfId="0">
      <alignment horizontal="right"/>
      <protection locked="0" hidden="0"/>
    </xf>
    <xf numFmtId="0" fontId="24" fillId="0" borderId="11" pivotButton="0" quotePrefix="0" xfId="0"/>
    <xf numFmtId="0" fontId="24" fillId="0" borderId="12" pivotButton="0" quotePrefix="0" xfId="0"/>
    <xf numFmtId="0" fontId="24" fillId="0" borderId="13" pivotButton="0" quotePrefix="0" xfId="0"/>
    <xf numFmtId="0" fontId="24" fillId="0" borderId="0" pivotButton="0" quotePrefix="0" xfId="0"/>
    <xf numFmtId="0" fontId="25" fillId="7" borderId="12" applyAlignment="1" pivotButton="0" quotePrefix="0" xfId="0">
      <alignment vertical="center" wrapText="1"/>
    </xf>
    <xf numFmtId="0" fontId="25" fillId="7" borderId="13" applyAlignment="1" pivotButton="0" quotePrefix="0" xfId="0">
      <alignment vertical="center" wrapText="1"/>
    </xf>
    <xf numFmtId="166" fontId="0" fillId="12" borderId="1" applyAlignment="1" applyProtection="1" pivotButton="0" quotePrefix="0" xfId="2">
      <alignment horizontal="right"/>
      <protection locked="1" hidden="1"/>
    </xf>
    <xf numFmtId="166" fontId="0" fillId="12" borderId="8" applyAlignment="1" applyProtection="1" pivotButton="0" quotePrefix="0" xfId="2">
      <alignment horizontal="right"/>
      <protection locked="1" hidden="1"/>
    </xf>
    <xf numFmtId="0" fontId="27" fillId="7" borderId="4" applyAlignment="1" pivotButton="0" quotePrefix="0" xfId="0">
      <alignment horizontal="center" vertical="center" wrapText="1"/>
    </xf>
    <xf numFmtId="164" fontId="0" fillId="0" borderId="4" applyAlignment="1" applyProtection="1" pivotButton="0" quotePrefix="0" xfId="0">
      <alignment horizontal="center" vertical="center"/>
      <protection locked="0" hidden="0"/>
    </xf>
    <xf numFmtId="164" fontId="0" fillId="8" borderId="4" applyAlignment="1" applyProtection="1" pivotButton="0" quotePrefix="0" xfId="0">
      <alignment horizontal="center" vertical="center"/>
      <protection locked="0" hidden="0"/>
    </xf>
    <xf numFmtId="164" fontId="0" fillId="6" borderId="4" applyAlignment="1" applyProtection="1" pivotButton="0" quotePrefix="0" xfId="0">
      <alignment horizontal="center" vertical="center"/>
      <protection locked="0" hidden="0"/>
    </xf>
    <xf numFmtId="0" fontId="0" fillId="0" borderId="14" applyAlignment="1" pivotButton="0" quotePrefix="0" xfId="0">
      <alignment horizontal="left" vertical="center" wrapText="1" indent="1"/>
    </xf>
    <xf numFmtId="0" fontId="0" fillId="0" borderId="15" applyAlignment="1" pivotButton="0" quotePrefix="0" xfId="0">
      <alignment horizontal="left" vertical="center" wrapText="1" indent="1"/>
    </xf>
    <xf numFmtId="0" fontId="0" fillId="0" borderId="16" applyAlignment="1" pivotButton="0" quotePrefix="0" xfId="0">
      <alignment horizontal="left" vertical="center" wrapText="1" indent="1"/>
    </xf>
    <xf numFmtId="0" fontId="0" fillId="0" borderId="4" applyAlignment="1" applyProtection="1" pivotButton="0" quotePrefix="0" xfId="0">
      <alignment horizontal="center"/>
      <protection locked="0" hidden="0"/>
    </xf>
    <xf numFmtId="1" fontId="0" fillId="11" borderId="19" applyProtection="1" pivotButton="0" quotePrefix="0" xfId="0">
      <protection locked="1" hidden="1"/>
    </xf>
    <xf numFmtId="1" fontId="0" fillId="11" borderId="20" applyProtection="1" pivotButton="0" quotePrefix="0" xfId="0">
      <protection locked="1" hidden="1"/>
    </xf>
    <xf numFmtId="1" fontId="0" fillId="9" borderId="4" applyProtection="1" pivotButton="0" quotePrefix="0" xfId="0">
      <protection locked="1" hidden="1"/>
    </xf>
    <xf numFmtId="1" fontId="0" fillId="0" borderId="36" pivotButton="0" quotePrefix="0" xfId="0"/>
    <xf numFmtId="1" fontId="1" fillId="4" borderId="30" applyAlignment="1" pivotButton="0" quotePrefix="0" xfId="0">
      <alignment vertical="center"/>
    </xf>
    <xf numFmtId="1" fontId="0" fillId="11" borderId="4" applyAlignment="1" applyProtection="1" pivotButton="0" quotePrefix="0" xfId="0">
      <alignment horizontal="right"/>
      <protection locked="1" hidden="1"/>
    </xf>
    <xf numFmtId="1" fontId="1" fillId="4" borderId="29" applyAlignment="1" pivotButton="0" quotePrefix="0" xfId="0">
      <alignment vertical="center"/>
    </xf>
    <xf numFmtId="1" fontId="1" fillId="3" borderId="13" applyAlignment="1" pivotButton="0" quotePrefix="0" xfId="0">
      <alignment vertical="center"/>
    </xf>
    <xf numFmtId="1" fontId="0" fillId="0" borderId="37" pivotButton="0" quotePrefix="0" xfId="0"/>
    <xf numFmtId="2" fontId="1" fillId="5" borderId="4" applyProtection="1" pivotButton="0" quotePrefix="0" xfId="0">
      <protection locked="1" hidden="1"/>
    </xf>
    <xf numFmtId="0" fontId="0" fillId="0" borderId="0" applyAlignment="1" applyProtection="1" pivotButton="0" quotePrefix="0" xfId="0">
      <alignment horizontal="right"/>
      <protection locked="1" hidden="1"/>
    </xf>
    <xf numFmtId="49" fontId="0" fillId="0" borderId="0" pivotButton="0" quotePrefix="0" xfId="0"/>
    <xf numFmtId="0" fontId="3" fillId="19" borderId="11" applyAlignment="1" pivotButton="0" quotePrefix="0" xfId="0">
      <alignment horizontal="left" vertical="center" indent="1"/>
    </xf>
    <xf numFmtId="0" fontId="0" fillId="19" borderId="0" pivotButton="0" quotePrefix="0" xfId="0"/>
    <xf numFmtId="0" fontId="0" fillId="19" borderId="11" pivotButton="0" quotePrefix="0" xfId="0"/>
    <xf numFmtId="0" fontId="0" fillId="19" borderId="13" pivotButton="0" quotePrefix="0" xfId="0"/>
    <xf numFmtId="0" fontId="37" fillId="0" borderId="0" pivotButton="0" quotePrefix="0" xfId="0"/>
    <xf numFmtId="0" fontId="37" fillId="0" borderId="39" applyProtection="1" pivotButton="0" quotePrefix="0" xfId="0">
      <protection locked="0" hidden="0"/>
    </xf>
    <xf numFmtId="0" fontId="37" fillId="0" borderId="4" applyProtection="1" pivotButton="0" quotePrefix="0" xfId="0">
      <protection locked="0" hidden="0"/>
    </xf>
    <xf numFmtId="49" fontId="0" fillId="0" borderId="4" applyProtection="1" pivotButton="0" quotePrefix="0" xfId="0">
      <protection locked="0" hidden="0"/>
    </xf>
    <xf numFmtId="0" fontId="0" fillId="0" borderId="7" applyAlignment="1" pivotButton="0" quotePrefix="0" xfId="0">
      <alignment horizontal="left"/>
    </xf>
    <xf numFmtId="0" fontId="2" fillId="0" borderId="41" applyAlignment="1" pivotButton="0" quotePrefix="0" xfId="1">
      <alignment horizontal="left" vertical="center" wrapText="1" indent="1"/>
    </xf>
    <xf numFmtId="0" fontId="0" fillId="6" borderId="19" applyAlignment="1" pivotButton="0" quotePrefix="0" xfId="0">
      <alignment horizontal="center"/>
    </xf>
    <xf numFmtId="0" fontId="0" fillId="6" borderId="19" applyAlignment="1" pivotButton="0" quotePrefix="0" xfId="0">
      <alignment horizontal="center" vertical="center"/>
    </xf>
    <xf numFmtId="49" fontId="0" fillId="0" borderId="42" applyAlignment="1" pivotButton="0" quotePrefix="0" xfId="0">
      <alignment horizontal="center" vertical="center"/>
    </xf>
    <xf numFmtId="49" fontId="0" fillId="0" borderId="43" applyAlignment="1" pivotButton="0" quotePrefix="0" xfId="0">
      <alignment horizontal="center" vertical="center"/>
    </xf>
    <xf numFmtId="0" fontId="0" fillId="0" borderId="46" applyAlignment="1" pivotButton="0" quotePrefix="0" xfId="0">
      <alignment horizontal="center" vertical="center"/>
    </xf>
    <xf numFmtId="0" fontId="2" fillId="0" borderId="47" applyAlignment="1" pivotButton="0" quotePrefix="0" xfId="1">
      <alignment horizontal="left" vertical="center" indent="1"/>
    </xf>
    <xf numFmtId="0" fontId="2" fillId="0" borderId="0" applyAlignment="1" pivotButton="0" quotePrefix="0" xfId="1">
      <alignment horizontal="left" vertical="center" indent="1"/>
    </xf>
    <xf numFmtId="0" fontId="2" fillId="0" borderId="22" applyAlignment="1" pivotButton="0" quotePrefix="0" xfId="1">
      <alignment horizontal="left" vertical="center" indent="1"/>
    </xf>
    <xf numFmtId="0" fontId="2" fillId="0" borderId="40" applyAlignment="1" pivotButton="0" quotePrefix="0" xfId="1">
      <alignment horizontal="left" vertical="center" indent="1"/>
    </xf>
    <xf numFmtId="0" fontId="2" fillId="0" borderId="0" applyAlignment="1" pivotButton="0" quotePrefix="0" xfId="1">
      <alignment horizontal="left" vertical="center" indent="1"/>
    </xf>
    <xf numFmtId="0" fontId="2" fillId="0" borderId="44" applyAlignment="1" pivotButton="0" quotePrefix="0" xfId="1">
      <alignment horizontal="left" vertical="center" indent="1"/>
    </xf>
    <xf numFmtId="0" fontId="2" fillId="0" borderId="45" applyAlignment="1" pivotButton="0" quotePrefix="0" xfId="1">
      <alignment horizontal="left" vertical="center" wrapText="1" indent="1"/>
    </xf>
    <xf numFmtId="1" fontId="0" fillId="11" borderId="48" applyAlignment="1" applyProtection="1" pivotButton="0" quotePrefix="0" xfId="0">
      <alignment horizontal="right" vertical="center"/>
      <protection locked="1" hidden="1"/>
    </xf>
    <xf numFmtId="0" fontId="2" fillId="0" borderId="47" applyAlignment="1" pivotButton="0" quotePrefix="0" xfId="1">
      <alignment horizontal="left" vertical="center" wrapText="1" indent="1"/>
    </xf>
    <xf numFmtId="1" fontId="0" fillId="8" borderId="23" applyAlignment="1" applyProtection="1" pivotButton="0" quotePrefix="0" xfId="0">
      <alignment horizontal="right"/>
      <protection locked="0" hidden="0"/>
    </xf>
    <xf numFmtId="0" fontId="2" fillId="0" borderId="7" applyAlignment="1" pivotButton="0" quotePrefix="0" xfId="1">
      <alignment horizontal="left" vertical="center" wrapText="1" indent="1"/>
    </xf>
    <xf numFmtId="1" fontId="0" fillId="0" borderId="49" pivotButton="0" quotePrefix="0" xfId="0"/>
    <xf numFmtId="0" fontId="2" fillId="0" borderId="50" applyAlignment="1" pivotButton="0" quotePrefix="0" xfId="1">
      <alignment horizontal="left" vertical="center" wrapText="1" indent="1"/>
    </xf>
    <xf numFmtId="1" fontId="0" fillId="11" borderId="48" applyAlignment="1" applyProtection="1" pivotButton="0" quotePrefix="0" xfId="0">
      <alignment horizontal="right"/>
      <protection locked="1" hidden="1"/>
    </xf>
    <xf numFmtId="0" fontId="0" fillId="11" borderId="48" applyAlignment="1" applyProtection="1" pivotButton="0" quotePrefix="0" xfId="0">
      <alignment horizontal="right" vertical="center"/>
      <protection locked="1" hidden="1"/>
    </xf>
    <xf numFmtId="0" fontId="0" fillId="0" borderId="0" applyAlignment="1" pivotButton="0" quotePrefix="0" xfId="0">
      <alignment wrapText="1"/>
    </xf>
    <xf numFmtId="0" fontId="7" fillId="7" borderId="4" applyAlignment="1" pivotButton="0" quotePrefix="0" xfId="0">
      <alignment horizontal="center" vertical="center" wrapText="1"/>
    </xf>
    <xf numFmtId="0" fontId="0" fillId="4" borderId="4" applyAlignment="1" pivotButton="0" quotePrefix="0" xfId="0">
      <alignment horizontal="center" vertical="center"/>
    </xf>
    <xf numFmtId="2" fontId="0" fillId="8" borderId="15" applyAlignment="1" applyProtection="1" pivotButton="0" quotePrefix="0" xfId="0">
      <alignment horizontal="center" vertical="center"/>
      <protection locked="0" hidden="0"/>
    </xf>
    <xf numFmtId="2" fontId="0" fillId="8" borderId="14" applyAlignment="1" applyProtection="1" pivotButton="0" quotePrefix="0" xfId="0">
      <alignment horizontal="center" vertical="center"/>
      <protection locked="0" hidden="0"/>
    </xf>
    <xf numFmtId="2" fontId="0" fillId="8" borderId="16" applyAlignment="1" applyProtection="1" pivotButton="0" quotePrefix="0" xfId="0">
      <alignment horizontal="center" vertical="center"/>
      <protection locked="0" hidden="0"/>
    </xf>
    <xf numFmtId="0" fontId="39" fillId="0" borderId="0" applyAlignment="1" pivotButton="0" quotePrefix="0" xfId="0">
      <alignment vertical="center" wrapText="1"/>
    </xf>
    <xf numFmtId="0" fontId="7" fillId="0" borderId="0" applyAlignment="1" pivotButton="0" quotePrefix="0" xfId="0">
      <alignment horizontal="center" vertical="center" wrapText="1"/>
    </xf>
    <xf numFmtId="2" fontId="0" fillId="0" borderId="0" applyAlignment="1" pivotButton="0" quotePrefix="0" xfId="0">
      <alignment horizontal="center" vertical="center"/>
    </xf>
    <xf numFmtId="165" fontId="0" fillId="11" borderId="4" applyProtection="1" pivotButton="0" quotePrefix="0" xfId="2">
      <protection locked="1" hidden="1"/>
    </xf>
    <xf numFmtId="0" fontId="3" fillId="7" borderId="28" applyAlignment="1" pivotButton="0" quotePrefix="0" xfId="0">
      <alignment vertical="center" wrapText="1"/>
    </xf>
    <xf numFmtId="0" fontId="3" fillId="7" borderId="3" applyAlignment="1" pivotButton="0" quotePrefix="0" xfId="0">
      <alignment vertical="center" wrapText="1"/>
    </xf>
    <xf numFmtId="165" fontId="0" fillId="11" borderId="19" applyProtection="1" pivotButton="0" quotePrefix="0" xfId="2">
      <protection locked="1" hidden="1"/>
    </xf>
    <xf numFmtId="165" fontId="0" fillId="11" borderId="48" applyProtection="1" pivotButton="0" quotePrefix="0" xfId="2">
      <protection locked="1" hidden="1"/>
    </xf>
    <xf numFmtId="165" fontId="0" fillId="9" borderId="4" applyProtection="1" pivotButton="0" quotePrefix="0" xfId="2">
      <protection locked="1" hidden="1"/>
    </xf>
    <xf numFmtId="165" fontId="0" fillId="11" borderId="48" applyProtection="1" pivotButton="0" quotePrefix="0" xfId="0">
      <protection locked="1" hidden="1"/>
    </xf>
    <xf numFmtId="0" fontId="0" fillId="0" borderId="16" applyAlignment="1" pivotButton="0" quotePrefix="0" xfId="0">
      <alignment horizontal="left" vertical="center" indent="2"/>
    </xf>
    <xf numFmtId="164" fontId="0" fillId="11" borderId="4" applyAlignment="1" pivotButton="0" quotePrefix="0" xfId="0">
      <alignment horizontal="right"/>
    </xf>
    <xf numFmtId="0" fontId="27" fillId="7" borderId="11" applyAlignment="1" pivotButton="0" quotePrefix="0" xfId="0">
      <alignment horizontal="center" vertical="center" wrapText="1"/>
    </xf>
    <xf numFmtId="0" fontId="27" fillId="7" borderId="11" applyAlignment="1" pivotButton="0" quotePrefix="0" xfId="0">
      <alignment horizontal="center" vertical="center"/>
    </xf>
    <xf numFmtId="1" fontId="0" fillId="8" borderId="20" applyAlignment="1" applyProtection="1" pivotButton="0" quotePrefix="0" xfId="0">
      <alignment horizontal="right"/>
      <protection locked="0" hidden="0"/>
    </xf>
    <xf numFmtId="1" fontId="1" fillId="0" borderId="0" pivotButton="0" quotePrefix="0" xfId="0"/>
    <xf numFmtId="1" fontId="0" fillId="11" borderId="22" applyProtection="1" pivotButton="0" quotePrefix="0" xfId="0">
      <protection locked="1" hidden="1"/>
    </xf>
    <xf numFmtId="1" fontId="0" fillId="11" borderId="24" applyProtection="1" pivotButton="0" quotePrefix="0" xfId="0">
      <protection locked="1" hidden="1"/>
    </xf>
    <xf numFmtId="1" fontId="0" fillId="11" borderId="23" applyProtection="1" pivotButton="0" quotePrefix="0" xfId="0">
      <protection locked="1" hidden="1"/>
    </xf>
    <xf numFmtId="1" fontId="0" fillId="11" borderId="25" applyProtection="1" pivotButton="0" quotePrefix="0" xfId="0">
      <protection locked="1" hidden="1"/>
    </xf>
    <xf numFmtId="1" fontId="0" fillId="5" borderId="13" applyProtection="1" pivotButton="0" quotePrefix="0" xfId="0">
      <protection locked="1" hidden="1"/>
    </xf>
    <xf numFmtId="165" fontId="0" fillId="11" borderId="1" applyAlignment="1" applyProtection="1" pivotButton="0" quotePrefix="0" xfId="0">
      <alignment horizontal="right" vertical="center"/>
      <protection locked="1" hidden="1"/>
    </xf>
    <xf numFmtId="0" fontId="0" fillId="6" borderId="21" applyAlignment="1" pivotButton="0" quotePrefix="0" xfId="0">
      <alignment horizontal="center" vertical="center"/>
    </xf>
    <xf numFmtId="1" fontId="0" fillId="8" borderId="21" applyAlignment="1" applyProtection="1" pivotButton="0" quotePrefix="0" xfId="0">
      <alignment horizontal="right"/>
      <protection locked="0" hidden="0"/>
    </xf>
    <xf numFmtId="1" fontId="0" fillId="11" borderId="21" applyAlignment="1" applyProtection="1" pivotButton="0" quotePrefix="0" xfId="0">
      <alignment horizontal="right"/>
      <protection locked="1" hidden="1"/>
    </xf>
    <xf numFmtId="165" fontId="0" fillId="11" borderId="21" applyProtection="1" pivotButton="0" quotePrefix="0" xfId="2">
      <protection locked="1" hidden="1"/>
    </xf>
    <xf numFmtId="165" fontId="0" fillId="11" borderId="21" applyAlignment="1" applyProtection="1" pivotButton="0" quotePrefix="0" xfId="2">
      <alignment horizontal="right"/>
      <protection locked="1" hidden="1"/>
    </xf>
    <xf numFmtId="49" fontId="1" fillId="0" borderId="4" applyAlignment="1" pivotButton="0" quotePrefix="0" xfId="0">
      <alignment horizontal="center" vertical="center"/>
    </xf>
    <xf numFmtId="1" fontId="0" fillId="8" borderId="27" applyAlignment="1" applyProtection="1" pivotButton="0" quotePrefix="0" xfId="0">
      <alignment horizontal="right"/>
      <protection locked="0" hidden="0"/>
    </xf>
    <xf numFmtId="0" fontId="2" fillId="0" borderId="26" applyAlignment="1" pivotButton="0" quotePrefix="0" xfId="1">
      <alignment horizontal="left" vertical="center" indent="1"/>
    </xf>
    <xf numFmtId="0" fontId="0" fillId="0" borderId="21" applyAlignment="1" pivotButton="0" quotePrefix="0" xfId="0">
      <alignment horizontal="center" vertical="center"/>
    </xf>
    <xf numFmtId="0" fontId="2" fillId="0" borderId="41" applyAlignment="1" pivotButton="0" quotePrefix="0" xfId="1">
      <alignment horizontal="left" vertical="center" indent="1"/>
    </xf>
    <xf numFmtId="164" fontId="0" fillId="11" borderId="21" applyAlignment="1" applyProtection="1" pivotButton="0" quotePrefix="0" xfId="0">
      <alignment horizontal="right" vertical="center"/>
      <protection locked="1" hidden="1"/>
    </xf>
    <xf numFmtId="49" fontId="0" fillId="0" borderId="21" applyAlignment="1" pivotButton="0" quotePrefix="0" xfId="0">
      <alignment horizontal="center" vertical="center"/>
    </xf>
    <xf numFmtId="0" fontId="2" fillId="0" borderId="58" applyAlignment="1" pivotButton="0" quotePrefix="0" xfId="1">
      <alignment horizontal="left" vertical="center" indent="1"/>
    </xf>
    <xf numFmtId="0" fontId="2" fillId="0" borderId="27" applyAlignment="1" pivotButton="0" quotePrefix="0" xfId="1">
      <alignment vertical="center"/>
    </xf>
    <xf numFmtId="1" fontId="0" fillId="11" borderId="21" applyProtection="1" pivotButton="0" quotePrefix="0" xfId="0">
      <protection locked="1" hidden="1"/>
    </xf>
    <xf numFmtId="164" fontId="0" fillId="11" borderId="21" applyProtection="1" pivotButton="0" quotePrefix="0" xfId="0">
      <protection locked="1" hidden="1"/>
    </xf>
    <xf numFmtId="2" fontId="0" fillId="11" borderId="21" applyProtection="1" pivotButton="0" quotePrefix="0" xfId="2">
      <protection locked="1" hidden="1"/>
    </xf>
    <xf numFmtId="1" fontId="0" fillId="11" borderId="26" applyProtection="1" pivotButton="0" quotePrefix="0" xfId="0">
      <protection locked="1" hidden="1"/>
    </xf>
    <xf numFmtId="1" fontId="0" fillId="11" borderId="27" applyProtection="1" pivotButton="0" quotePrefix="0" xfId="0">
      <protection locked="1" hidden="1"/>
    </xf>
    <xf numFmtId="1" fontId="0" fillId="11" borderId="21" applyProtection="1" pivotButton="0" quotePrefix="0" xfId="2">
      <protection locked="1" hidden="1"/>
    </xf>
    <xf numFmtId="0" fontId="1" fillId="3" borderId="13" applyAlignment="1" pivotButton="0" quotePrefix="0" xfId="0">
      <alignment vertical="center"/>
    </xf>
    <xf numFmtId="0" fontId="1" fillId="3" borderId="12" applyAlignment="1" pivotButton="0" quotePrefix="0" xfId="0">
      <alignment vertical="center" wrapText="1"/>
    </xf>
    <xf numFmtId="0" fontId="1" fillId="3" borderId="13" applyAlignment="1" pivotButton="0" quotePrefix="0" xfId="0">
      <alignment vertical="center" wrapText="1"/>
    </xf>
    <xf numFmtId="49" fontId="1" fillId="0" borderId="20" applyAlignment="1" pivotButton="0" quotePrefix="0" xfId="0">
      <alignment horizontal="center" vertical="center"/>
    </xf>
    <xf numFmtId="165" fontId="0" fillId="12" borderId="4" applyAlignment="1" applyProtection="1" pivotButton="0" quotePrefix="0" xfId="2">
      <alignment horizontal="right"/>
      <protection locked="1" hidden="1"/>
    </xf>
    <xf numFmtId="166" fontId="0" fillId="12" borderId="4" applyAlignment="1" applyProtection="1" pivotButton="0" quotePrefix="0" xfId="2">
      <alignment horizontal="right"/>
      <protection locked="1" hidden="1"/>
    </xf>
    <xf numFmtId="0" fontId="1" fillId="6" borderId="24" applyAlignment="1" pivotButton="0" quotePrefix="0" xfId="0">
      <alignment wrapText="1"/>
    </xf>
    <xf numFmtId="1" fontId="0" fillId="0" borderId="7" pivotButton="0" quotePrefix="0" xfId="0"/>
    <xf numFmtId="1" fontId="0" fillId="8" borderId="60" applyAlignment="1" applyProtection="1" pivotButton="0" quotePrefix="0" xfId="0">
      <alignment horizontal="right"/>
      <protection locked="0" hidden="0"/>
    </xf>
    <xf numFmtId="165" fontId="0" fillId="12" borderId="8" applyAlignment="1" applyProtection="1" pivotButton="0" quotePrefix="0" xfId="2">
      <alignment horizontal="right"/>
      <protection locked="1" hidden="1"/>
    </xf>
    <xf numFmtId="1" fontId="26" fillId="7" borderId="12" applyAlignment="1" pivotButton="0" quotePrefix="0" xfId="0">
      <alignment vertical="center"/>
    </xf>
    <xf numFmtId="1" fontId="3" fillId="7" borderId="12" applyAlignment="1" pivotButton="0" quotePrefix="0" xfId="0">
      <alignment vertical="center" wrapText="1"/>
    </xf>
    <xf numFmtId="1" fontId="3" fillId="7" borderId="12" applyAlignment="1" pivotButton="0" quotePrefix="0" xfId="0">
      <alignment horizontal="center" vertical="center"/>
    </xf>
    <xf numFmtId="1" fontId="3" fillId="7" borderId="13" applyAlignment="1" pivotButton="0" quotePrefix="0" xfId="0">
      <alignment horizontal="center" vertical="center"/>
    </xf>
    <xf numFmtId="165" fontId="0" fillId="11" borderId="11" applyAlignment="1" applyProtection="1" pivotButton="0" quotePrefix="0" xfId="0">
      <alignment horizontal="right" vertical="center"/>
      <protection locked="1" hidden="1"/>
    </xf>
    <xf numFmtId="0" fontId="1" fillId="3" borderId="28" applyAlignment="1" pivotButton="0" quotePrefix="0" xfId="0">
      <alignment vertical="center"/>
    </xf>
    <xf numFmtId="0" fontId="1" fillId="3" borderId="17" applyAlignment="1" pivotButton="0" quotePrefix="0" xfId="0">
      <alignment vertical="center"/>
    </xf>
    <xf numFmtId="1" fontId="0" fillId="5" borderId="1" applyProtection="1" pivotButton="0" quotePrefix="0" xfId="0">
      <protection locked="1" hidden="1"/>
    </xf>
    <xf numFmtId="0" fontId="0" fillId="5" borderId="1" applyProtection="1" pivotButton="0" quotePrefix="0" xfId="0">
      <protection locked="1" hidden="1"/>
    </xf>
    <xf numFmtId="165" fontId="0" fillId="9" borderId="1" applyProtection="1" pivotButton="0" quotePrefix="0" xfId="2">
      <protection locked="1" hidden="1"/>
    </xf>
    <xf numFmtId="2" fontId="0" fillId="5" borderId="1" applyProtection="1" pivotButton="0" quotePrefix="0" xfId="0">
      <protection locked="1" hidden="1"/>
    </xf>
    <xf numFmtId="165" fontId="0" fillId="5" borderId="1" applyProtection="1" pivotButton="0" quotePrefix="0" xfId="2">
      <protection locked="1" hidden="1"/>
    </xf>
    <xf numFmtId="1" fontId="0" fillId="5" borderId="2" applyProtection="1" pivotButton="0" quotePrefix="0" xfId="0">
      <protection locked="1" hidden="1"/>
    </xf>
    <xf numFmtId="1" fontId="0" fillId="5" borderId="3" applyProtection="1" pivotButton="0" quotePrefix="0" xfId="0">
      <protection locked="1" hidden="1"/>
    </xf>
    <xf numFmtId="165" fontId="0" fillId="9" borderId="1" applyProtection="1" pivotButton="0" quotePrefix="0" xfId="0">
      <protection locked="1" hidden="1"/>
    </xf>
    <xf numFmtId="165" fontId="0" fillId="11" borderId="1" applyAlignment="1" applyProtection="1" pivotButton="0" quotePrefix="0" xfId="0">
      <alignment horizontal="right"/>
      <protection locked="1" hidden="1"/>
    </xf>
    <xf numFmtId="165" fontId="0" fillId="11" borderId="1" applyProtection="1" pivotButton="0" quotePrefix="0" xfId="0">
      <protection locked="1" hidden="1"/>
    </xf>
    <xf numFmtId="49" fontId="1" fillId="0" borderId="11" applyAlignment="1" pivotButton="0" quotePrefix="0" xfId="0">
      <alignment horizontal="center" vertical="center"/>
    </xf>
    <xf numFmtId="1" fontId="0" fillId="11" borderId="26" applyAlignment="1" applyProtection="1" pivotButton="0" quotePrefix="0" xfId="0">
      <alignment horizontal="right" vertical="center"/>
      <protection locked="1" hidden="1"/>
    </xf>
    <xf numFmtId="1" fontId="0" fillId="11" borderId="22" applyAlignment="1" applyProtection="1" pivotButton="0" quotePrefix="0" xfId="0">
      <alignment horizontal="right" vertical="center"/>
      <protection locked="1" hidden="1"/>
    </xf>
    <xf numFmtId="1" fontId="0" fillId="11" borderId="24" applyAlignment="1" applyProtection="1" pivotButton="0" quotePrefix="0" xfId="0">
      <alignment horizontal="right" vertical="center"/>
      <protection locked="1" hidden="1"/>
    </xf>
    <xf numFmtId="1" fontId="0" fillId="11" borderId="11" applyProtection="1" pivotButton="0" quotePrefix="0" xfId="0">
      <protection locked="1" hidden="1"/>
    </xf>
    <xf numFmtId="1" fontId="0" fillId="8" borderId="26" applyAlignment="1" applyProtection="1" pivotButton="0" quotePrefix="0" xfId="0">
      <alignment horizontal="right"/>
      <protection locked="0" hidden="0"/>
    </xf>
    <xf numFmtId="0" fontId="3" fillId="7" borderId="2" applyAlignment="1" pivotButton="0" quotePrefix="0" xfId="0">
      <alignment vertical="center"/>
    </xf>
    <xf numFmtId="0" fontId="38" fillId="4" borderId="4" applyAlignment="1" pivotButton="0" quotePrefix="0" xfId="0">
      <alignment horizontal="center" vertical="center" wrapText="1"/>
    </xf>
    <xf numFmtId="1" fontId="0" fillId="11" borderId="20" applyAlignment="1" applyProtection="1" pivotButton="0" quotePrefix="0" xfId="0">
      <alignment horizontal="right"/>
      <protection locked="1" hidden="1"/>
    </xf>
    <xf numFmtId="1" fontId="0" fillId="11" borderId="5" applyAlignment="1" applyProtection="1" pivotButton="0" quotePrefix="0" xfId="0">
      <alignment horizontal="right" vertical="center"/>
      <protection locked="1" hidden="1"/>
    </xf>
    <xf numFmtId="1" fontId="0" fillId="11" borderId="4" applyAlignment="1" applyProtection="1" pivotButton="0" quotePrefix="0" xfId="0">
      <alignment horizontal="right" vertical="center"/>
      <protection locked="1" hidden="1"/>
    </xf>
    <xf numFmtId="0" fontId="1" fillId="3" borderId="12" applyAlignment="1" applyProtection="1" pivotButton="0" quotePrefix="0" xfId="0">
      <alignment vertical="center"/>
      <protection locked="1" hidden="1"/>
    </xf>
    <xf numFmtId="0" fontId="1" fillId="3" borderId="12" applyAlignment="1" applyProtection="1" pivotButton="0" quotePrefix="0" xfId="0">
      <alignment vertical="center" wrapText="1"/>
      <protection locked="1" hidden="1"/>
    </xf>
    <xf numFmtId="1" fontId="0" fillId="8" borderId="5" applyAlignment="1" applyProtection="1" pivotButton="0" quotePrefix="0" xfId="0">
      <alignment horizontal="right"/>
      <protection locked="0" hidden="0"/>
    </xf>
    <xf numFmtId="1" fontId="1" fillId="4" borderId="9" applyAlignment="1" pivotButton="0" quotePrefix="0" xfId="0">
      <alignment vertical="center"/>
    </xf>
    <xf numFmtId="0" fontId="1" fillId="4" borderId="17" applyAlignment="1" pivotButton="0" quotePrefix="0" xfId="0">
      <alignment vertical="center"/>
    </xf>
    <xf numFmtId="1" fontId="1" fillId="4" borderId="17" applyAlignment="1" pivotButton="0" quotePrefix="0" xfId="0">
      <alignment vertical="center"/>
    </xf>
    <xf numFmtId="2" fontId="1" fillId="5" borderId="4" applyAlignment="1" applyProtection="1" pivotButton="0" quotePrefix="0" xfId="0">
      <alignment horizontal="right"/>
      <protection locked="1" hidden="1"/>
    </xf>
    <xf numFmtId="1" fontId="1" fillId="5" borderId="4" applyAlignment="1" applyProtection="1" pivotButton="0" quotePrefix="0" xfId="0">
      <alignment horizontal="right"/>
      <protection locked="1" hidden="1"/>
    </xf>
    <xf numFmtId="165" fontId="0" fillId="11" borderId="4" applyAlignment="1" applyProtection="1" pivotButton="0" quotePrefix="0" xfId="2">
      <alignment horizontal="right"/>
      <protection locked="1" hidden="1"/>
    </xf>
    <xf numFmtId="2" fontId="0" fillId="5" borderId="4" applyAlignment="1" applyProtection="1" pivotButton="0" quotePrefix="0" xfId="0">
      <alignment horizontal="right"/>
      <protection locked="1" hidden="1"/>
    </xf>
    <xf numFmtId="1" fontId="0" fillId="5" borderId="5" applyAlignment="1" applyProtection="1" pivotButton="0" quotePrefix="0" xfId="0">
      <alignment horizontal="right"/>
      <protection locked="1" hidden="1"/>
    </xf>
    <xf numFmtId="1" fontId="0" fillId="8" borderId="24" applyAlignment="1" applyProtection="1" pivotButton="0" quotePrefix="0" xfId="0">
      <alignment horizontal="right"/>
      <protection locked="0" hidden="0"/>
    </xf>
    <xf numFmtId="1" fontId="0" fillId="11" borderId="24" applyAlignment="1" applyProtection="1" pivotButton="0" quotePrefix="0" xfId="0">
      <alignment horizontal="right"/>
      <protection locked="1" hidden="1"/>
    </xf>
    <xf numFmtId="165" fontId="0" fillId="11" borderId="61" applyAlignment="1" applyProtection="1" pivotButton="0" quotePrefix="0" xfId="2">
      <alignment horizontal="right"/>
      <protection locked="1" hidden="1"/>
    </xf>
    <xf numFmtId="1" fontId="0" fillId="11" borderId="62" applyAlignment="1" applyProtection="1" pivotButton="0" quotePrefix="0" xfId="0">
      <alignment horizontal="right"/>
      <protection locked="1" hidden="1"/>
    </xf>
    <xf numFmtId="1" fontId="0" fillId="11" borderId="63" applyAlignment="1" applyProtection="1" pivotButton="0" quotePrefix="0" xfId="0">
      <alignment horizontal="right"/>
      <protection locked="1" hidden="1"/>
    </xf>
    <xf numFmtId="165" fontId="0" fillId="11" borderId="61" applyAlignment="1" applyProtection="1" pivotButton="0" quotePrefix="0" xfId="0">
      <alignment horizontal="right"/>
      <protection locked="1" hidden="1"/>
    </xf>
    <xf numFmtId="0" fontId="0" fillId="20" borderId="4" applyProtection="1" pivotButton="0" quotePrefix="0" xfId="0">
      <protection locked="1" hidden="1"/>
    </xf>
    <xf numFmtId="0" fontId="2" fillId="2" borderId="4" applyAlignment="1" pivotButton="0" quotePrefix="0" xfId="1">
      <alignment horizontal="right" vertical="center"/>
    </xf>
    <xf numFmtId="0" fontId="0" fillId="0" borderId="4" applyAlignment="1" applyProtection="1" pivotButton="0" quotePrefix="0" xfId="0">
      <alignment horizontal="left" wrapText="1"/>
      <protection locked="0" hidden="0"/>
    </xf>
    <xf numFmtId="0" fontId="2" fillId="0" borderId="0" applyAlignment="1" pivotButton="0" quotePrefix="0" xfId="1">
      <alignment horizontal="left" vertical="center"/>
    </xf>
    <xf numFmtId="0" fontId="1" fillId="3" borderId="11" applyAlignment="1" pivotButton="0" quotePrefix="0" xfId="0">
      <alignment horizontal="left" vertical="center"/>
    </xf>
    <xf numFmtId="49" fontId="1" fillId="7" borderId="4" applyAlignment="1" pivotButton="0" quotePrefix="0" xfId="0">
      <alignment horizontal="center" vertical="center"/>
    </xf>
    <xf numFmtId="0" fontId="1" fillId="7" borderId="11" applyAlignment="1" pivotButton="0" quotePrefix="0" xfId="0">
      <alignment vertical="center"/>
    </xf>
    <xf numFmtId="0" fontId="0" fillId="13" borderId="4" applyAlignment="1" pivotButton="0" quotePrefix="0" xfId="0">
      <alignment horizontal="left"/>
    </xf>
    <xf numFmtId="0" fontId="0" fillId="13" borderId="4" applyAlignment="1" pivotButton="0" quotePrefix="0" xfId="0">
      <alignment horizontal="left" wrapText="1"/>
    </xf>
    <xf numFmtId="165" fontId="0" fillId="2" borderId="4" applyAlignment="1" applyProtection="1" pivotButton="0" quotePrefix="0" xfId="0">
      <alignment horizontal="right"/>
      <protection locked="1" hidden="1"/>
    </xf>
    <xf numFmtId="0" fontId="3" fillId="7" borderId="12" applyAlignment="1" pivotButton="0" quotePrefix="0" xfId="0">
      <alignment horizontal="left" vertical="center"/>
    </xf>
    <xf numFmtId="0" fontId="0" fillId="0" borderId="4" applyAlignment="1" pivotButton="0" quotePrefix="0" xfId="0">
      <alignment horizontal="left" indent="2"/>
    </xf>
    <xf numFmtId="165" fontId="0" fillId="5" borderId="11" applyProtection="1" pivotButton="0" quotePrefix="0" xfId="0">
      <protection locked="1" hidden="1"/>
    </xf>
    <xf numFmtId="164" fontId="0" fillId="5" borderId="13" applyProtection="1" pivotButton="0" quotePrefix="0" xfId="0">
      <protection locked="1" hidden="1"/>
    </xf>
    <xf numFmtId="0" fontId="0" fillId="19" borderId="0" applyAlignment="1" pivotButton="0" quotePrefix="0" xfId="0">
      <alignment horizontal="center" vertical="center"/>
    </xf>
    <xf numFmtId="2" fontId="0" fillId="0" borderId="4" applyAlignment="1" applyProtection="1" pivotButton="0" quotePrefix="0" xfId="0">
      <alignment horizontal="center" vertical="center"/>
      <protection locked="0" hidden="0"/>
    </xf>
    <xf numFmtId="0" fontId="0" fillId="0" borderId="12" applyAlignment="1" pivotButton="0" quotePrefix="0" xfId="0">
      <alignment horizontal="center" vertical="center"/>
    </xf>
    <xf numFmtId="1" fontId="0" fillId="11" borderId="64" applyProtection="1" pivotButton="0" quotePrefix="0" xfId="0">
      <protection locked="1" hidden="1"/>
    </xf>
    <xf numFmtId="1" fontId="0" fillId="11" borderId="0" applyProtection="1" pivotButton="0" quotePrefix="0" xfId="0">
      <protection locked="1" hidden="1"/>
    </xf>
    <xf numFmtId="0" fontId="0" fillId="21" borderId="0" pivotButton="0" quotePrefix="0" xfId="0"/>
    <xf numFmtId="0" fontId="0" fillId="8" borderId="15" applyAlignment="1" applyProtection="1" pivotButton="0" quotePrefix="0" xfId="0">
      <alignment horizontal="center" vertical="center"/>
      <protection locked="1" hidden="1"/>
    </xf>
    <xf numFmtId="0" fontId="0" fillId="8" borderId="54" applyAlignment="1" applyProtection="1" pivotButton="0" quotePrefix="0" xfId="0">
      <alignment horizontal="center" vertical="center"/>
      <protection locked="0" hidden="0"/>
    </xf>
    <xf numFmtId="0" fontId="0" fillId="8" borderId="57" applyAlignment="1" applyProtection="1" pivotButton="0" quotePrefix="0" xfId="0">
      <alignment horizontal="center" vertical="center"/>
      <protection locked="0" hidden="0"/>
    </xf>
    <xf numFmtId="0" fontId="0" fillId="8" borderId="55" applyAlignment="1" applyProtection="1" pivotButton="0" quotePrefix="0" xfId="0">
      <alignment horizontal="center" vertical="center"/>
      <protection locked="0" hidden="0"/>
    </xf>
    <xf numFmtId="0" fontId="0" fillId="8" borderId="9" applyAlignment="1" applyProtection="1" pivotButton="0" quotePrefix="0" xfId="0">
      <alignment horizontal="center" vertical="center"/>
      <protection locked="0" hidden="0"/>
    </xf>
    <xf numFmtId="0" fontId="0" fillId="8" borderId="56" applyAlignment="1" applyProtection="1" pivotButton="0" quotePrefix="0" xfId="0">
      <alignment horizontal="center" vertical="center"/>
      <protection locked="0" hidden="0"/>
    </xf>
    <xf numFmtId="0" fontId="0" fillId="13" borderId="0" pivotButton="0" quotePrefix="0" xfId="0"/>
    <xf numFmtId="165" fontId="0" fillId="11" borderId="20" applyAlignment="1" applyProtection="1" pivotButton="0" quotePrefix="0" xfId="2">
      <alignment horizontal="right"/>
      <protection locked="1" hidden="1"/>
    </xf>
    <xf numFmtId="49" fontId="0" fillId="0" borderId="19" applyAlignment="1" pivotButton="0" quotePrefix="0" xfId="0">
      <alignment horizontal="center" vertical="center"/>
    </xf>
    <xf numFmtId="0" fontId="2" fillId="0" borderId="32" applyAlignment="1" pivotButton="0" quotePrefix="0" xfId="1">
      <alignment horizontal="left" vertical="center" indent="1"/>
    </xf>
    <xf numFmtId="0" fontId="28" fillId="17" borderId="0" applyAlignment="1" pivotButton="0" quotePrefix="0" xfId="0">
      <alignment horizontal="center" vertical="center" wrapText="1"/>
    </xf>
    <xf numFmtId="0" fontId="28" fillId="18" borderId="0" applyAlignment="1" pivotButton="0" quotePrefix="0" xfId="0">
      <alignment wrapText="1"/>
    </xf>
    <xf numFmtId="0" fontId="31" fillId="0" borderId="0" applyAlignment="1" pivotButton="0" quotePrefix="0" xfId="0">
      <alignment wrapText="1"/>
    </xf>
    <xf numFmtId="0" fontId="33" fillId="0" borderId="0" applyAlignment="1" pivotButton="0" quotePrefix="0" xfId="0">
      <alignment wrapText="1"/>
    </xf>
    <xf numFmtId="0" fontId="1" fillId="0" borderId="0" applyAlignment="1" pivotButton="0" quotePrefix="0" xfId="0">
      <alignment wrapText="1"/>
    </xf>
    <xf numFmtId="0" fontId="30" fillId="0" borderId="0" applyAlignment="1" pivotButton="0" quotePrefix="0" xfId="0">
      <alignment wrapText="1"/>
    </xf>
    <xf numFmtId="0" fontId="29" fillId="0" borderId="0" applyAlignment="1" pivotButton="0" quotePrefix="0" xfId="0">
      <alignment wrapText="1"/>
    </xf>
    <xf numFmtId="0" fontId="34" fillId="0" borderId="0" applyAlignment="1" pivotButton="0" quotePrefix="0" xfId="0">
      <alignment wrapText="1"/>
    </xf>
    <xf numFmtId="0" fontId="35" fillId="0" borderId="0" applyAlignment="1" pivotButton="0" quotePrefix="0" xfId="0">
      <alignment wrapText="1"/>
    </xf>
    <xf numFmtId="0" fontId="32" fillId="0" borderId="0" applyAlignment="1" pivotButton="0" quotePrefix="0" xfId="0">
      <alignment wrapText="1"/>
    </xf>
    <xf numFmtId="0" fontId="36" fillId="0" borderId="0" applyAlignment="1" pivotButton="0" quotePrefix="0" xfId="0">
      <alignment wrapText="1"/>
    </xf>
    <xf numFmtId="0" fontId="0" fillId="21" borderId="0" applyAlignment="1" pivotButton="0" quotePrefix="0" xfId="0">
      <alignment wrapText="1"/>
    </xf>
    <xf numFmtId="0" fontId="0" fillId="8" borderId="18" applyAlignment="1" applyProtection="1" pivotButton="0" quotePrefix="0" xfId="0">
      <alignment horizontal="center" vertical="center"/>
      <protection locked="0" hidden="0"/>
    </xf>
    <xf numFmtId="0" fontId="1" fillId="21" borderId="0" applyAlignment="1" pivotButton="0" quotePrefix="0" xfId="0">
      <alignment wrapText="1"/>
    </xf>
    <xf numFmtId="1" fontId="0" fillId="11" borderId="65" applyProtection="1" pivotButton="0" quotePrefix="0" xfId="0">
      <protection locked="1" hidden="1"/>
    </xf>
    <xf numFmtId="165" fontId="0" fillId="11" borderId="19" applyAlignment="1" applyProtection="1" pivotButton="0" quotePrefix="0" xfId="0">
      <alignment horizontal="right"/>
      <protection locked="1" hidden="1"/>
    </xf>
    <xf numFmtId="0" fontId="0" fillId="11" borderId="19" applyProtection="1" pivotButton="0" quotePrefix="0" xfId="0">
      <protection locked="1" hidden="1"/>
    </xf>
    <xf numFmtId="165" fontId="0" fillId="11" borderId="20" applyAlignment="1" applyProtection="1" pivotButton="0" quotePrefix="0" xfId="0">
      <alignment horizontal="right"/>
      <protection locked="1" hidden="1"/>
    </xf>
    <xf numFmtId="0" fontId="0" fillId="11" borderId="20" applyAlignment="1" applyProtection="1" pivotButton="0" quotePrefix="0" xfId="0">
      <alignment horizontal="right" vertical="center"/>
      <protection locked="1" hidden="1"/>
    </xf>
    <xf numFmtId="164" fontId="0" fillId="8" borderId="21" applyAlignment="1" applyProtection="1" pivotButton="0" quotePrefix="0" xfId="0">
      <alignment horizontal="right"/>
      <protection locked="0" hidden="0"/>
    </xf>
    <xf numFmtId="165" fontId="0" fillId="11" borderId="26" applyAlignment="1" applyProtection="1" pivotButton="0" quotePrefix="0" xfId="0">
      <alignment horizontal="right"/>
      <protection locked="1" hidden="1"/>
    </xf>
    <xf numFmtId="164" fontId="0" fillId="8" borderId="19" applyAlignment="1" applyProtection="1" pivotButton="0" quotePrefix="0" xfId="0">
      <alignment horizontal="right"/>
      <protection locked="0" hidden="0"/>
    </xf>
    <xf numFmtId="165" fontId="0" fillId="11" borderId="22" applyAlignment="1" applyProtection="1" pivotButton="0" quotePrefix="0" xfId="0">
      <alignment horizontal="right"/>
      <protection locked="1" hidden="1"/>
    </xf>
    <xf numFmtId="165" fontId="0" fillId="11" borderId="48" applyAlignment="1" applyProtection="1" pivotButton="0" quotePrefix="0" xfId="0">
      <alignment horizontal="right"/>
      <protection locked="1" hidden="1"/>
    </xf>
    <xf numFmtId="1" fontId="0" fillId="11" borderId="48" applyProtection="1" pivotButton="0" quotePrefix="0" xfId="0">
      <protection locked="1" hidden="1"/>
    </xf>
    <xf numFmtId="0" fontId="3" fillId="7" borderId="12" applyAlignment="1" pivotButton="0" quotePrefix="0" xfId="0">
      <alignment vertical="center"/>
    </xf>
    <xf numFmtId="0" fontId="0" fillId="0" borderId="18" applyAlignment="1" pivotButton="0" quotePrefix="0" xfId="0">
      <alignment horizontal="left" vertical="center" wrapText="1" indent="1"/>
    </xf>
    <xf numFmtId="0" fontId="2" fillId="3" borderId="59" applyAlignment="1" pivotButton="0" quotePrefix="0" xfId="1">
      <alignment horizontal="left" vertical="center" wrapText="1" indent="1"/>
    </xf>
    <xf numFmtId="0" fontId="2" fillId="3" borderId="0" applyAlignment="1" pivotButton="0" quotePrefix="0" xfId="1">
      <alignment horizontal="left" vertical="center" wrapText="1" indent="1"/>
    </xf>
    <xf numFmtId="167" fontId="0" fillId="9" borderId="4" applyAlignment="1" applyProtection="1" pivotButton="0" quotePrefix="0" xfId="2">
      <alignment horizontal="right" indent="5"/>
      <protection locked="1" hidden="1"/>
    </xf>
    <xf numFmtId="1" fontId="0" fillId="8" borderId="21" applyAlignment="1" applyProtection="1" pivotButton="0" quotePrefix="0" xfId="0">
      <alignment horizontal="right"/>
      <protection locked="0" hidden="1"/>
    </xf>
    <xf numFmtId="1" fontId="0" fillId="12" borderId="6" applyAlignment="1" applyProtection="1" pivotButton="0" quotePrefix="0" xfId="0">
      <alignment vertical="center"/>
      <protection locked="1" hidden="1"/>
    </xf>
    <xf numFmtId="1" fontId="0" fillId="12" borderId="0" applyAlignment="1" applyProtection="1" pivotButton="0" quotePrefix="0" xfId="0">
      <alignment vertical="center"/>
      <protection locked="1" hidden="1"/>
    </xf>
    <xf numFmtId="1" fontId="0" fillId="12" borderId="7" applyAlignment="1" applyProtection="1" pivotButton="0" quotePrefix="0" xfId="0">
      <alignment vertical="center"/>
      <protection locked="1" hidden="1"/>
    </xf>
    <xf numFmtId="1" fontId="0" fillId="12" borderId="9" applyAlignment="1" applyProtection="1" pivotButton="0" quotePrefix="0" xfId="0">
      <alignment vertical="center"/>
      <protection locked="1" hidden="1"/>
    </xf>
    <xf numFmtId="1" fontId="0" fillId="12" borderId="17" applyAlignment="1" applyProtection="1" pivotButton="0" quotePrefix="0" xfId="0">
      <alignment vertical="center"/>
      <protection locked="1" hidden="1"/>
    </xf>
    <xf numFmtId="1" fontId="0" fillId="12" borderId="10" applyAlignment="1" applyProtection="1" pivotButton="0" quotePrefix="0" xfId="0">
      <alignment vertical="center"/>
      <protection locked="1" hidden="1"/>
    </xf>
    <xf numFmtId="1" fontId="0" fillId="12" borderId="2" applyAlignment="1" applyProtection="1" pivotButton="0" quotePrefix="0" xfId="0">
      <alignment vertical="center"/>
      <protection locked="1" hidden="1"/>
    </xf>
    <xf numFmtId="1" fontId="0" fillId="12" borderId="28" applyAlignment="1" applyProtection="1" pivotButton="0" quotePrefix="0" xfId="0">
      <alignment vertical="center"/>
      <protection locked="1" hidden="1"/>
    </xf>
    <xf numFmtId="1" fontId="0" fillId="12" borderId="3" applyAlignment="1" applyProtection="1" pivotButton="0" quotePrefix="0" xfId="0">
      <alignment vertical="center"/>
      <protection locked="1" hidden="1"/>
    </xf>
    <xf numFmtId="0" fontId="0" fillId="12" borderId="28" applyProtection="1" pivotButton="0" quotePrefix="0" xfId="0">
      <protection locked="1" hidden="1"/>
    </xf>
    <xf numFmtId="0" fontId="0" fillId="12" borderId="0" applyProtection="1" pivotButton="0" quotePrefix="0" xfId="0">
      <protection locked="1" hidden="1"/>
    </xf>
    <xf numFmtId="0" fontId="0" fillId="12" borderId="3" applyProtection="1" pivotButton="0" quotePrefix="0" xfId="0">
      <protection locked="1" hidden="1"/>
    </xf>
    <xf numFmtId="0" fontId="0" fillId="12" borderId="7" applyProtection="1" pivotButton="0" quotePrefix="0" xfId="0">
      <protection locked="1" hidden="1"/>
    </xf>
    <xf numFmtId="0" fontId="0" fillId="12" borderId="2" applyProtection="1" pivotButton="0" quotePrefix="0" xfId="0">
      <protection locked="1" hidden="1"/>
    </xf>
    <xf numFmtId="0" fontId="0" fillId="12" borderId="6" applyProtection="1" pivotButton="0" quotePrefix="0" xfId="0">
      <protection locked="1" hidden="1"/>
    </xf>
    <xf numFmtId="0" fontId="0" fillId="20" borderId="2" pivotButton="0" quotePrefix="0" xfId="0"/>
    <xf numFmtId="0" fontId="0" fillId="20" borderId="28" pivotButton="0" quotePrefix="0" xfId="0"/>
    <xf numFmtId="0" fontId="0" fillId="20" borderId="3" pivotButton="0" quotePrefix="0" xfId="0"/>
    <xf numFmtId="0" fontId="0" fillId="20" borderId="6" pivotButton="0" quotePrefix="0" xfId="0"/>
    <xf numFmtId="0" fontId="0" fillId="20" borderId="0" pivotButton="0" quotePrefix="0" xfId="0"/>
    <xf numFmtId="0" fontId="0" fillId="20" borderId="7" pivotButton="0" quotePrefix="0" xfId="0"/>
    <xf numFmtId="0" fontId="0" fillId="20" borderId="9" pivotButton="0" quotePrefix="0" xfId="0"/>
    <xf numFmtId="0" fontId="0" fillId="20" borderId="17" pivotButton="0" quotePrefix="0" xfId="0"/>
    <xf numFmtId="0" fontId="0" fillId="20" borderId="10" pivotButton="0" quotePrefix="0" xfId="0"/>
    <xf numFmtId="166" fontId="0" fillId="12" borderId="2" applyProtection="1" pivotButton="0" quotePrefix="0" xfId="2">
      <protection locked="1" hidden="1"/>
    </xf>
    <xf numFmtId="166" fontId="0" fillId="12" borderId="28" applyProtection="1" pivotButton="0" quotePrefix="0" xfId="2">
      <protection locked="1" hidden="1"/>
    </xf>
    <xf numFmtId="166" fontId="0" fillId="12" borderId="6" applyProtection="1" pivotButton="0" quotePrefix="0" xfId="2">
      <protection locked="1" hidden="1"/>
    </xf>
    <xf numFmtId="166" fontId="0" fillId="12" borderId="0" applyProtection="1" pivotButton="0" quotePrefix="0" xfId="2">
      <protection locked="1" hidden="1"/>
    </xf>
    <xf numFmtId="166" fontId="0" fillId="12" borderId="9" applyProtection="1" pivotButton="0" quotePrefix="0" xfId="2">
      <protection locked="1" hidden="1"/>
    </xf>
    <xf numFmtId="166" fontId="0" fillId="12" borderId="17" applyProtection="1" pivotButton="0" quotePrefix="0" xfId="2">
      <protection locked="1" hidden="1"/>
    </xf>
    <xf numFmtId="166" fontId="0" fillId="12" borderId="3" applyProtection="1" pivotButton="0" quotePrefix="0" xfId="2">
      <protection locked="1" hidden="1"/>
    </xf>
    <xf numFmtId="166" fontId="0" fillId="12" borderId="7" applyProtection="1" pivotButton="0" quotePrefix="0" xfId="2">
      <protection locked="1" hidden="1"/>
    </xf>
    <xf numFmtId="166" fontId="0" fillId="12" borderId="10" applyProtection="1" pivotButton="0" quotePrefix="0" xfId="2">
      <protection locked="1" hidden="1"/>
    </xf>
    <xf numFmtId="164" fontId="0" fillId="20" borderId="2" applyProtection="1" pivotButton="0" quotePrefix="0" xfId="0">
      <protection locked="1" hidden="1"/>
    </xf>
    <xf numFmtId="164" fontId="0" fillId="20" borderId="28" applyProtection="1" pivotButton="0" quotePrefix="0" xfId="0">
      <protection locked="1" hidden="1"/>
    </xf>
    <xf numFmtId="164" fontId="0" fillId="20" borderId="3" applyProtection="1" pivotButton="0" quotePrefix="0" xfId="0">
      <protection locked="1" hidden="1"/>
    </xf>
    <xf numFmtId="164" fontId="0" fillId="20" borderId="6" applyProtection="1" pivotButton="0" quotePrefix="0" xfId="0">
      <protection locked="1" hidden="1"/>
    </xf>
    <xf numFmtId="164" fontId="0" fillId="20" borderId="0" applyProtection="1" pivotButton="0" quotePrefix="0" xfId="0">
      <protection locked="1" hidden="1"/>
    </xf>
    <xf numFmtId="164" fontId="0" fillId="20" borderId="7" applyProtection="1" pivotButton="0" quotePrefix="0" xfId="0">
      <protection locked="1" hidden="1"/>
    </xf>
    <xf numFmtId="164" fontId="0" fillId="20" borderId="9" applyProtection="1" pivotButton="0" quotePrefix="0" xfId="0">
      <protection locked="1" hidden="1"/>
    </xf>
    <xf numFmtId="164" fontId="0" fillId="20" borderId="17" applyProtection="1" pivotButton="0" quotePrefix="0" xfId="0">
      <protection locked="1" hidden="1"/>
    </xf>
    <xf numFmtId="164" fontId="0" fillId="20" borderId="10" applyProtection="1" pivotButton="0" quotePrefix="0" xfId="0">
      <protection locked="1" hidden="1"/>
    </xf>
    <xf numFmtId="164" fontId="0" fillId="20" borderId="11" applyProtection="1" pivotButton="0" quotePrefix="0" xfId="0">
      <protection locked="1" hidden="1"/>
    </xf>
    <xf numFmtId="164" fontId="0" fillId="20" borderId="12" applyProtection="1" pivotButton="0" quotePrefix="0" xfId="0">
      <protection locked="1" hidden="1"/>
    </xf>
    <xf numFmtId="164" fontId="0" fillId="20" borderId="13" applyProtection="1" pivotButton="0" quotePrefix="0" xfId="0">
      <protection locked="1" hidden="1"/>
    </xf>
    <xf numFmtId="0" fontId="0" fillId="12" borderId="11" pivotButton="0" quotePrefix="0" xfId="0"/>
    <xf numFmtId="0" fontId="0" fillId="12" borderId="12" pivotButton="0" quotePrefix="0" xfId="0"/>
    <xf numFmtId="0" fontId="0" fillId="12" borderId="13" pivotButton="0" quotePrefix="0" xfId="0"/>
    <xf numFmtId="0" fontId="0" fillId="0" borderId="0" applyProtection="1" pivotButton="0" quotePrefix="0" xfId="0">
      <protection locked="1" hidden="1"/>
    </xf>
    <xf numFmtId="49" fontId="0" fillId="8" borderId="51" applyAlignment="1" applyProtection="1" pivotButton="0" quotePrefix="0" xfId="0">
      <alignment horizontal="center" vertical="center"/>
      <protection locked="0" hidden="0"/>
    </xf>
    <xf numFmtId="0" fontId="0" fillId="8" borderId="52" applyAlignment="1" applyProtection="1" pivotButton="0" quotePrefix="0" xfId="0">
      <alignment horizontal="center" vertical="center"/>
      <protection locked="0" hidden="0"/>
    </xf>
    <xf numFmtId="14" fontId="0" fillId="22" borderId="53" applyAlignment="1" applyProtection="1" pivotButton="0" quotePrefix="0" xfId="0">
      <alignment horizontal="center" vertical="center" wrapText="1"/>
      <protection locked="0" hidden="0"/>
    </xf>
    <xf numFmtId="49" fontId="0" fillId="8" borderId="16" applyAlignment="1" applyProtection="1" pivotButton="0" quotePrefix="0" xfId="0">
      <alignment horizontal="center" vertical="center"/>
      <protection locked="0" hidden="0"/>
    </xf>
    <xf numFmtId="165" fontId="0" fillId="11" borderId="4" applyAlignment="1" pivotButton="0" quotePrefix="0" xfId="0">
      <alignment horizontal="right"/>
    </xf>
    <xf numFmtId="0" fontId="0" fillId="8" borderId="4" applyProtection="1" pivotButton="0" quotePrefix="0" xfId="0">
      <protection locked="0" hidden="0"/>
    </xf>
    <xf numFmtId="0" fontId="0" fillId="8" borderId="4" applyAlignment="1" applyProtection="1" pivotButton="0" quotePrefix="0" xfId="0">
      <alignment horizontal="right"/>
      <protection locked="0" hidden="0"/>
    </xf>
    <xf numFmtId="0" fontId="0" fillId="8" borderId="4" applyAlignment="1" applyProtection="1" pivotButton="0" quotePrefix="0" xfId="0">
      <alignment horizontal="left" wrapText="1"/>
      <protection locked="0" hidden="0"/>
    </xf>
    <xf numFmtId="164" fontId="0" fillId="11" borderId="4" applyAlignment="1" applyProtection="1" pivotButton="0" quotePrefix="0" xfId="0">
      <alignment horizontal="right"/>
      <protection locked="1" hidden="1"/>
    </xf>
    <xf numFmtId="0" fontId="0" fillId="8" borderId="4" applyAlignment="1" applyProtection="1" pivotButton="0" quotePrefix="0" xfId="0">
      <alignment wrapText="1"/>
      <protection locked="0" hidden="0"/>
    </xf>
    <xf numFmtId="0" fontId="0" fillId="8" borderId="4" applyAlignment="1" applyProtection="1" pivotButton="0" quotePrefix="0" xfId="0">
      <alignment horizontal="center" vertical="center"/>
      <protection locked="0" hidden="0"/>
    </xf>
    <xf numFmtId="0" fontId="0" fillId="8" borderId="4" applyAlignment="1" applyProtection="1" pivotButton="0" quotePrefix="0" xfId="0">
      <alignment horizontal="left"/>
      <protection locked="0" hidden="0"/>
    </xf>
    <xf numFmtId="164" fontId="0" fillId="8" borderId="1" applyAlignment="1" applyProtection="1" pivotButton="0" quotePrefix="0" xfId="0">
      <alignment horizontal="right"/>
      <protection locked="0" hidden="0"/>
    </xf>
    <xf numFmtId="0" fontId="37" fillId="8" borderId="39" applyProtection="1" pivotButton="0" quotePrefix="0" xfId="0">
      <protection locked="0" hidden="0"/>
    </xf>
    <xf numFmtId="0" fontId="37" fillId="8" borderId="4" applyProtection="1" pivotButton="0" quotePrefix="0" xfId="0">
      <protection locked="0" hidden="0"/>
    </xf>
    <xf numFmtId="2" fontId="0" fillId="8" borderId="4" applyAlignment="1" applyProtection="1" pivotButton="0" quotePrefix="0" xfId="0">
      <alignment horizontal="center" vertical="center"/>
      <protection locked="0" hidden="0"/>
    </xf>
    <xf numFmtId="49" fontId="0" fillId="8" borderId="4" applyProtection="1" pivotButton="0" quotePrefix="0" xfId="0">
      <protection locked="0" hidden="0"/>
    </xf>
    <xf numFmtId="1" fontId="0" fillId="4" borderId="1" applyAlignment="1" pivotButton="0" quotePrefix="0" xfId="0">
      <alignment horizontal="center" vertical="center" wrapText="1"/>
    </xf>
    <xf numFmtId="1" fontId="0" fillId="4" borderId="5" applyAlignment="1" pivotButton="0" quotePrefix="0" xfId="0">
      <alignment horizontal="center" vertical="center" wrapText="1"/>
    </xf>
    <xf numFmtId="1" fontId="0" fillId="4" borderId="8" applyAlignment="1" pivotButton="0" quotePrefix="0" xfId="0">
      <alignment horizontal="center" vertical="center" wrapText="1"/>
    </xf>
    <xf numFmtId="0" fontId="0" fillId="4" borderId="8" applyAlignment="1" pivotButton="0" quotePrefix="0" xfId="0">
      <alignment horizontal="center" vertical="center" wrapText="1"/>
    </xf>
    <xf numFmtId="0" fontId="0" fillId="4" borderId="4" applyAlignment="1" pivotButton="0" quotePrefix="0" xfId="0">
      <alignment horizontal="center" vertical="center" wrapText="1"/>
    </xf>
    <xf numFmtId="0" fontId="0" fillId="4" borderId="9" applyAlignment="1" pivotButton="0" quotePrefix="0" xfId="0">
      <alignment horizontal="center" vertical="center" wrapText="1"/>
    </xf>
    <xf numFmtId="0" fontId="0" fillId="4" borderId="10" applyAlignment="1" pivotButton="0" quotePrefix="0" xfId="0">
      <alignment horizontal="center" vertical="center" wrapText="1"/>
    </xf>
    <xf numFmtId="0" fontId="0" fillId="4" borderId="11" applyAlignment="1" pivotButton="0" quotePrefix="0" xfId="0">
      <alignment horizontal="center" vertical="center" wrapText="1"/>
    </xf>
    <xf numFmtId="0" fontId="0" fillId="4" borderId="13" applyAlignment="1" pivotButton="0" quotePrefix="0" xfId="0">
      <alignment horizontal="center" vertical="center" wrapText="1"/>
    </xf>
    <xf numFmtId="0" fontId="3" fillId="7" borderId="11" applyAlignment="1" pivotButton="0" quotePrefix="0" xfId="0">
      <alignment horizontal="left" vertical="center" wrapText="1"/>
    </xf>
    <xf numFmtId="0" fontId="3" fillId="7" borderId="12" applyAlignment="1" pivotButton="0" quotePrefix="0" xfId="0">
      <alignment horizontal="left" vertical="center" wrapText="1"/>
    </xf>
    <xf numFmtId="0" fontId="3" fillId="7" borderId="13" applyAlignment="1" pivotButton="0" quotePrefix="0" xfId="0">
      <alignment horizontal="left" vertical="center" wrapText="1"/>
    </xf>
    <xf numFmtId="0" fontId="3" fillId="5" borderId="9" applyAlignment="1" pivotButton="0" quotePrefix="0" xfId="0">
      <alignment horizontal="left" vertical="center" wrapText="1"/>
    </xf>
    <xf numFmtId="0" fontId="3" fillId="5" borderId="17" applyAlignment="1" pivotButton="0" quotePrefix="0" xfId="0">
      <alignment horizontal="left" vertical="center" wrapText="1"/>
    </xf>
    <xf numFmtId="0" fontId="3" fillId="5" borderId="10" applyAlignment="1" pivotButton="0" quotePrefix="0" xfId="0">
      <alignment horizontal="left" vertical="center" wrapText="1"/>
    </xf>
    <xf numFmtId="0" fontId="0" fillId="4" borderId="11" applyAlignment="1" pivotButton="0" quotePrefix="0" xfId="0">
      <alignment horizontal="center" vertical="center"/>
    </xf>
    <xf numFmtId="0" fontId="0" fillId="4" borderId="12" applyAlignment="1" pivotButton="0" quotePrefix="0" xfId="0">
      <alignment horizontal="center" vertical="center"/>
    </xf>
    <xf numFmtId="0" fontId="0" fillId="4" borderId="13" applyAlignment="1" pivotButton="0" quotePrefix="0" xfId="0">
      <alignment horizontal="center" vertical="center"/>
    </xf>
    <xf numFmtId="0" fontId="0" fillId="4" borderId="9" applyAlignment="1" pivotButton="0" quotePrefix="0" xfId="0">
      <alignment horizontal="center" vertical="center"/>
    </xf>
    <xf numFmtId="0" fontId="0" fillId="4" borderId="17" applyAlignment="1" pivotButton="0" quotePrefix="0" xfId="0">
      <alignment horizontal="center" vertical="center"/>
    </xf>
    <xf numFmtId="0" fontId="0" fillId="4" borderId="10" applyAlignment="1" pivotButton="0" quotePrefix="0" xfId="0">
      <alignment horizontal="center" vertical="center"/>
    </xf>
    <xf numFmtId="1" fontId="0" fillId="4" borderId="4" applyAlignment="1" pivotButton="0" quotePrefix="0" xfId="0">
      <alignment horizontal="center" vertical="center" wrapText="1"/>
    </xf>
    <xf numFmtId="0" fontId="18" fillId="16" borderId="6" applyAlignment="1" pivotButton="0" quotePrefix="0" xfId="5">
      <alignment horizontal="justify" vertical="center"/>
    </xf>
    <xf numFmtId="0" fontId="18" fillId="16" borderId="0" applyAlignment="1" pivotButton="0" quotePrefix="0" xfId="5">
      <alignment horizontal="justify" vertical="center"/>
    </xf>
    <xf numFmtId="0" fontId="18" fillId="16" borderId="7" applyAlignment="1" pivotButton="0" quotePrefix="0" xfId="5">
      <alignment horizontal="justify" vertical="center"/>
    </xf>
    <xf numFmtId="0" fontId="18" fillId="16" borderId="6" applyAlignment="1" pivotButton="0" quotePrefix="0" xfId="5">
      <alignment horizontal="justify" vertical="center" wrapText="1"/>
    </xf>
    <xf numFmtId="0" fontId="18" fillId="16" borderId="0" applyAlignment="1" pivotButton="0" quotePrefix="0" xfId="5">
      <alignment horizontal="justify" vertical="center" wrapText="1"/>
    </xf>
    <xf numFmtId="0" fontId="18" fillId="16" borderId="7" applyAlignment="1" pivotButton="0" quotePrefix="0" xfId="5">
      <alignment horizontal="justify" vertical="center" wrapText="1"/>
    </xf>
    <xf numFmtId="0" fontId="18" fillId="15" borderId="2" applyAlignment="1" pivotButton="0" quotePrefix="0" xfId="5">
      <alignment horizontal="justify" vertical="center" wrapText="1"/>
    </xf>
    <xf numFmtId="0" fontId="18" fillId="15" borderId="28" applyAlignment="1" pivotButton="0" quotePrefix="0" xfId="5">
      <alignment horizontal="justify" vertical="center" wrapText="1"/>
    </xf>
    <xf numFmtId="0" fontId="18" fillId="15" borderId="3" applyAlignment="1" pivotButton="0" quotePrefix="0" xfId="5">
      <alignment horizontal="justify" vertical="center" wrapText="1"/>
    </xf>
    <xf numFmtId="0" fontId="18" fillId="15" borderId="11" applyAlignment="1" pivotButton="0" quotePrefix="0" xfId="5">
      <alignment horizontal="justify" vertical="center" wrapText="1"/>
    </xf>
    <xf numFmtId="0" fontId="18" fillId="15" borderId="12" applyAlignment="1" pivotButton="0" quotePrefix="0" xfId="5">
      <alignment horizontal="justify" vertical="center" wrapText="1"/>
    </xf>
    <xf numFmtId="0" fontId="18" fillId="15" borderId="13" applyAlignment="1" pivotButton="0" quotePrefix="0" xfId="5">
      <alignment horizontal="justify" vertical="center" wrapText="1"/>
    </xf>
    <xf numFmtId="0" fontId="18" fillId="16" borderId="11" applyAlignment="1" pivotButton="0" quotePrefix="0" xfId="5">
      <alignment horizontal="left" vertical="center"/>
    </xf>
    <xf numFmtId="0" fontId="18" fillId="16" borderId="12" applyAlignment="1" pivotButton="0" quotePrefix="0" xfId="5">
      <alignment horizontal="left" vertical="center"/>
    </xf>
    <xf numFmtId="0" fontId="21" fillId="14" borderId="11" applyAlignment="1" pivotButton="0" quotePrefix="0" xfId="5">
      <alignment horizontal="center" vertical="center"/>
    </xf>
    <xf numFmtId="0" fontId="21" fillId="14" borderId="12" applyAlignment="1" pivotButton="0" quotePrefix="0" xfId="5">
      <alignment horizontal="center" vertical="center"/>
    </xf>
    <xf numFmtId="0" fontId="21" fillId="14" borderId="13" applyAlignment="1" pivotButton="0" quotePrefix="0" xfId="5">
      <alignment horizontal="center" vertical="center"/>
    </xf>
    <xf numFmtId="0" fontId="18" fillId="16" borderId="9" applyAlignment="1" pivotButton="0" quotePrefix="0" xfId="5">
      <alignment horizontal="left" vertical="top" wrapText="1"/>
    </xf>
    <xf numFmtId="0" fontId="18" fillId="16" borderId="17" applyAlignment="1" pivotButton="0" quotePrefix="0" xfId="5">
      <alignment horizontal="left" vertical="top" wrapText="1"/>
    </xf>
    <xf numFmtId="0" fontId="18" fillId="16" borderId="10" applyAlignment="1" pivotButton="0" quotePrefix="0" xfId="5">
      <alignment horizontal="left" vertical="top" wrapText="1"/>
    </xf>
    <xf numFmtId="0" fontId="14" fillId="14" borderId="11" applyAlignment="1" pivotButton="0" quotePrefix="0" xfId="4">
      <alignment vertical="center" wrapText="1"/>
    </xf>
    <xf numFmtId="0" fontId="14" fillId="14" borderId="12" applyAlignment="1" pivotButton="0" quotePrefix="0" xfId="4">
      <alignment vertical="center" wrapText="1"/>
    </xf>
    <xf numFmtId="0" fontId="14" fillId="14" borderId="13" applyAlignment="1" pivotButton="0" quotePrefix="0" xfId="4">
      <alignment vertical="center" wrapText="1"/>
    </xf>
    <xf numFmtId="0" fontId="2" fillId="0" borderId="11" applyAlignment="1" pivotButton="0" quotePrefix="0" xfId="1">
      <alignment vertical="center"/>
    </xf>
    <xf numFmtId="0" fontId="2" fillId="0" borderId="12" pivotButton="0" quotePrefix="0" xfId="1"/>
    <xf numFmtId="0" fontId="2" fillId="0" borderId="13" pivotButton="0" quotePrefix="0" xfId="1"/>
    <xf numFmtId="0" fontId="2" fillId="0" borderId="12" applyAlignment="1" pivotButton="0" quotePrefix="0" xfId="1">
      <alignment vertical="center"/>
    </xf>
    <xf numFmtId="0" fontId="2" fillId="0" borderId="13" applyAlignment="1" pivotButton="0" quotePrefix="0" xfId="1">
      <alignment vertical="center"/>
    </xf>
    <xf numFmtId="0" fontId="16" fillId="14" borderId="11" applyAlignment="1" pivotButton="0" quotePrefix="0" xfId="4">
      <alignment horizontal="center" vertical="center" wrapText="1"/>
    </xf>
    <xf numFmtId="0" fontId="17" fillId="14" borderId="12" applyAlignment="1" pivotButton="0" quotePrefix="0" xfId="4">
      <alignment horizontal="center" vertical="center" wrapText="1"/>
    </xf>
    <xf numFmtId="0" fontId="17" fillId="14" borderId="13" applyAlignment="1" pivotButton="0" quotePrefix="0" xfId="4">
      <alignment horizontal="center" vertical="center" wrapText="1"/>
    </xf>
    <xf numFmtId="0" fontId="18" fillId="16" borderId="1" applyAlignment="1" pivotButton="0" quotePrefix="0" xfId="4">
      <alignment horizontal="justify" vertical="center" wrapText="1"/>
    </xf>
    <xf numFmtId="0" fontId="18" fillId="16" borderId="8" applyAlignment="1" pivotButton="0" quotePrefix="0" xfId="4">
      <alignment horizontal="justify" vertical="center" wrapText="1"/>
    </xf>
    <xf numFmtId="0" fontId="21" fillId="14" borderId="4" applyAlignment="1" pivotButton="0" quotePrefix="0" xfId="5">
      <alignment horizontal="center" vertical="center" wrapText="1"/>
    </xf>
    <xf numFmtId="0" fontId="18" fillId="15" borderId="6" applyAlignment="1" pivotButton="0" quotePrefix="0" xfId="5">
      <alignment horizontal="justify" vertical="center" wrapText="1"/>
    </xf>
    <xf numFmtId="0" fontId="18" fillId="15" borderId="0" applyAlignment="1" pivotButton="0" quotePrefix="0" xfId="5">
      <alignment horizontal="justify" vertical="center"/>
    </xf>
    <xf numFmtId="0" fontId="18" fillId="15" borderId="7" applyAlignment="1" pivotButton="0" quotePrefix="0" xfId="5">
      <alignment horizontal="justify" vertical="center"/>
    </xf>
    <xf numFmtId="0" fontId="18" fillId="15" borderId="6" applyAlignment="1" pivotButton="0" quotePrefix="0" xfId="5">
      <alignment horizontal="left" vertical="center" wrapText="1"/>
    </xf>
    <xf numFmtId="0" fontId="18" fillId="15" borderId="0" applyAlignment="1" pivotButton="0" quotePrefix="0" xfId="5">
      <alignment horizontal="left" vertical="center" wrapText="1"/>
    </xf>
    <xf numFmtId="0" fontId="18" fillId="15" borderId="7" applyAlignment="1" pivotButton="0" quotePrefix="0" xfId="5">
      <alignment horizontal="left" vertical="center" wrapText="1"/>
    </xf>
    <xf numFmtId="0" fontId="18" fillId="16" borderId="4" applyAlignment="1" pivotButton="0" quotePrefix="0" xfId="5">
      <alignment horizontal="justify" vertical="center"/>
    </xf>
    <xf numFmtId="0" fontId="18" fillId="15" borderId="4" applyAlignment="1" pivotButton="0" quotePrefix="0" xfId="5">
      <alignment horizontal="justify" vertical="center"/>
    </xf>
    <xf numFmtId="0" fontId="18" fillId="15" borderId="4" applyAlignment="1" pivotButton="0" quotePrefix="0" xfId="5">
      <alignment horizontal="justify" vertical="center" wrapText="1"/>
    </xf>
    <xf numFmtId="0" fontId="18" fillId="16" borderId="4" applyAlignment="1" pivotButton="0" quotePrefix="0" xfId="5">
      <alignment horizontal="justify" vertical="center" wrapText="1"/>
    </xf>
    <xf numFmtId="0" fontId="21" fillId="14" borderId="11" applyAlignment="1" pivotButton="0" quotePrefix="0" xfId="5">
      <alignment horizontal="center" vertical="center" wrapText="1"/>
    </xf>
    <xf numFmtId="0" fontId="21" fillId="14" borderId="12" applyAlignment="1" pivotButton="0" quotePrefix="0" xfId="5">
      <alignment horizontal="center" vertical="center" wrapText="1"/>
    </xf>
    <xf numFmtId="0" fontId="21" fillId="14" borderId="13" applyAlignment="1" pivotButton="0" quotePrefix="0" xfId="5">
      <alignment horizontal="center" vertical="center" wrapText="1"/>
    </xf>
    <xf numFmtId="0" fontId="22" fillId="15" borderId="2" applyAlignment="1" pivotButton="0" quotePrefix="0" xfId="5">
      <alignment horizontal="justify" vertical="top" wrapText="1"/>
    </xf>
    <xf numFmtId="0" fontId="22" fillId="15" borderId="28" applyAlignment="1" pivotButton="0" quotePrefix="0" xfId="5">
      <alignment horizontal="justify" vertical="top" wrapText="1"/>
    </xf>
    <xf numFmtId="0" fontId="22" fillId="15" borderId="3" applyAlignment="1" pivotButton="0" quotePrefix="0" xfId="5">
      <alignment horizontal="justify" vertical="top" wrapText="1"/>
    </xf>
    <xf numFmtId="0" fontId="22" fillId="15" borderId="2" applyAlignment="1" pivotButton="0" quotePrefix="0" xfId="5">
      <alignment horizontal="justify" vertical="center" wrapText="1"/>
    </xf>
    <xf numFmtId="0" fontId="22" fillId="15" borderId="28" applyAlignment="1" pivotButton="0" quotePrefix="0" xfId="5">
      <alignment horizontal="justify" vertical="center" wrapText="1"/>
    </xf>
    <xf numFmtId="0" fontId="22" fillId="15" borderId="3" applyAlignment="1" pivotButton="0" quotePrefix="0" xfId="5">
      <alignment horizontal="justify" vertical="center" wrapText="1"/>
    </xf>
    <xf numFmtId="0" fontId="18" fillId="15" borderId="0" applyAlignment="1" pivotButton="0" quotePrefix="0" xfId="5">
      <alignment horizontal="justify" vertical="center" wrapText="1"/>
    </xf>
    <xf numFmtId="0" fontId="18" fillId="15" borderId="7" applyAlignment="1" pivotButton="0" quotePrefix="0" xfId="5">
      <alignment horizontal="justify" vertical="center" wrapText="1"/>
    </xf>
    <xf numFmtId="0" fontId="6" fillId="6" borderId="0" applyAlignment="1" pivotButton="0" quotePrefix="0" xfId="0">
      <alignment horizontal="center"/>
    </xf>
    <xf numFmtId="0" fontId="5" fillId="7" borderId="11" applyAlignment="1" pivotButton="0" quotePrefix="0" xfId="0">
      <alignment horizontal="center" vertical="center"/>
    </xf>
    <xf numFmtId="0" fontId="5" fillId="7" borderId="13" applyAlignment="1" pivotButton="0" quotePrefix="0" xfId="0">
      <alignment horizontal="center" vertical="center"/>
    </xf>
    <xf numFmtId="0" fontId="1" fillId="6" borderId="9" applyAlignment="1" applyProtection="1" pivotButton="0" quotePrefix="0" xfId="0">
      <alignment horizontal="center" vertical="center"/>
      <protection locked="1" hidden="1"/>
    </xf>
    <xf numFmtId="0" fontId="1" fillId="6" borderId="10" applyAlignment="1" applyProtection="1" pivotButton="0" quotePrefix="0" xfId="0">
      <alignment horizontal="center" vertical="center"/>
      <protection locked="1" hidden="1"/>
    </xf>
    <xf numFmtId="0" fontId="3" fillId="4" borderId="9" applyAlignment="1" pivotButton="0" quotePrefix="0" xfId="0">
      <alignment horizontal="right" vertical="center" indent="2"/>
    </xf>
    <xf numFmtId="0" fontId="3" fillId="4" borderId="17" applyAlignment="1" pivotButton="0" quotePrefix="0" xfId="0">
      <alignment horizontal="right" vertical="center" indent="2"/>
    </xf>
    <xf numFmtId="0" fontId="3" fillId="4" borderId="10" applyAlignment="1" pivotButton="0" quotePrefix="0" xfId="0">
      <alignment horizontal="right" vertical="center" indent="2"/>
    </xf>
    <xf numFmtId="0" fontId="1" fillId="4" borderId="4" applyAlignment="1" pivotButton="0" quotePrefix="0" xfId="0">
      <alignment horizontal="right"/>
    </xf>
    <xf numFmtId="0" fontId="1" fillId="4" borderId="4" applyAlignment="1" pivotButton="0" quotePrefix="0" xfId="0">
      <alignment horizontal="right" wrapText="1"/>
    </xf>
    <xf numFmtId="4" fontId="0" fillId="4" borderId="17" applyAlignment="1" pivotButton="0" quotePrefix="0" xfId="0">
      <alignment horizontal="center" vertical="center"/>
    </xf>
    <xf numFmtId="0" fontId="0" fillId="4" borderId="2" applyAlignment="1" pivotButton="0" quotePrefix="0" xfId="0">
      <alignment horizontal="center" vertical="center" wrapText="1"/>
    </xf>
    <xf numFmtId="0" fontId="0" fillId="4" borderId="3" applyAlignment="1" pivotButton="0" quotePrefix="0" xfId="0">
      <alignment horizontal="center" vertical="center" wrapText="1"/>
    </xf>
    <xf numFmtId="2" fontId="0" fillId="4" borderId="4" applyAlignment="1" pivotButton="0" quotePrefix="0" xfId="0">
      <alignment horizontal="center" vertical="center" wrapText="1"/>
    </xf>
    <xf numFmtId="4" fontId="0" fillId="4" borderId="30" applyAlignment="1" pivotButton="0" quotePrefix="0" xfId="0">
      <alignment horizontal="center" vertical="center"/>
    </xf>
    <xf numFmtId="0" fontId="3" fillId="4" borderId="29" applyAlignment="1" pivotButton="0" quotePrefix="0" xfId="0">
      <alignment horizontal="right" vertical="center" indent="2"/>
    </xf>
    <xf numFmtId="0" fontId="3" fillId="4" borderId="30" applyAlignment="1" pivotButton="0" quotePrefix="0" xfId="0">
      <alignment horizontal="right" vertical="center" indent="2"/>
    </xf>
    <xf numFmtId="0" fontId="3" fillId="4" borderId="31" applyAlignment="1" pivotButton="0" quotePrefix="0" xfId="0">
      <alignment horizontal="right" vertical="center" indent="2"/>
    </xf>
    <xf numFmtId="0" fontId="1" fillId="8" borderId="29" applyAlignment="1" applyProtection="1" pivotButton="0" quotePrefix="0" xfId="0">
      <alignment horizontal="center" vertical="center"/>
      <protection locked="1" hidden="1"/>
    </xf>
    <xf numFmtId="0" fontId="1" fillId="6" borderId="31" applyAlignment="1" applyProtection="1" pivotButton="0" quotePrefix="0" xfId="0">
      <alignment horizontal="center" vertical="center"/>
      <protection locked="1" hidden="1"/>
    </xf>
    <xf numFmtId="0" fontId="1" fillId="6" borderId="29" applyAlignment="1" applyProtection="1" pivotButton="0" quotePrefix="0" xfId="0">
      <alignment horizontal="center" vertical="center"/>
      <protection locked="1" hidden="1"/>
    </xf>
    <xf numFmtId="4" fontId="0" fillId="4" borderId="31" applyAlignment="1" pivotButton="0" quotePrefix="0" xfId="0">
      <alignment horizontal="center" vertical="center"/>
    </xf>
    <xf numFmtId="0" fontId="0" fillId="4" borderId="2" applyAlignment="1" pivotButton="0" quotePrefix="0" xfId="0">
      <alignment horizontal="center" vertical="center"/>
    </xf>
    <xf numFmtId="0" fontId="0" fillId="4" borderId="28" applyAlignment="1" pivotButton="0" quotePrefix="0" xfId="0">
      <alignment horizontal="center" vertical="center"/>
    </xf>
    <xf numFmtId="0" fontId="0" fillId="4" borderId="3" applyAlignment="1" pivotButton="0" quotePrefix="0" xfId="0">
      <alignment horizontal="center" vertical="center"/>
    </xf>
    <xf numFmtId="4" fontId="0" fillId="4" borderId="10" applyAlignment="1" pivotButton="0" quotePrefix="0" xfId="0">
      <alignment horizontal="center" vertical="center"/>
    </xf>
    <xf numFmtId="2" fontId="0" fillId="4" borderId="4" applyAlignment="1" pivotButton="0" quotePrefix="0" xfId="2">
      <alignment horizontal="center" vertical="center" wrapText="1"/>
    </xf>
    <xf numFmtId="0" fontId="0" fillId="4" borderId="1" applyAlignment="1" pivotButton="0" quotePrefix="0" xfId="0">
      <alignment horizontal="center" vertical="center"/>
    </xf>
    <xf numFmtId="0" fontId="0" fillId="4" borderId="5" applyAlignment="1" pivotButton="0" quotePrefix="0" xfId="0">
      <alignment horizontal="center" vertical="center"/>
    </xf>
    <xf numFmtId="0" fontId="0" fillId="4" borderId="8" applyAlignment="1" pivotButton="0" quotePrefix="0" xfId="0">
      <alignment horizontal="center" vertical="center"/>
    </xf>
    <xf numFmtId="0" fontId="1" fillId="4" borderId="1" applyAlignment="1" pivotButton="0" quotePrefix="0" xfId="0">
      <alignment horizontal="right"/>
    </xf>
    <xf numFmtId="0" fontId="0" fillId="4" borderId="6" applyAlignment="1" pivotButton="0" quotePrefix="0" xfId="0">
      <alignment horizontal="center" vertical="center" wrapText="1"/>
    </xf>
    <xf numFmtId="0" fontId="0" fillId="4" borderId="7" applyAlignment="1" pivotButton="0" quotePrefix="0" xfId="0">
      <alignment horizontal="center" vertical="center" wrapText="1"/>
    </xf>
    <xf numFmtId="0" fontId="0" fillId="4" borderId="1" applyAlignment="1" pivotButton="0" quotePrefix="0" xfId="0">
      <alignment horizontal="center" vertical="center" wrapText="1"/>
    </xf>
    <xf numFmtId="0" fontId="0" fillId="4" borderId="5" applyAlignment="1" pivotButton="0" quotePrefix="0" xfId="0">
      <alignment horizontal="center" vertical="center" wrapText="1"/>
    </xf>
    <xf numFmtId="0" fontId="0" fillId="4" borderId="12" applyAlignment="1" pivotButton="0" quotePrefix="0" xfId="0">
      <alignment horizontal="center" vertical="center" wrapText="1"/>
    </xf>
    <xf numFmtId="0" fontId="38" fillId="4" borderId="1" applyAlignment="1" pivotButton="0" quotePrefix="0" xfId="0">
      <alignment horizontal="center" vertical="center" wrapText="1"/>
    </xf>
    <xf numFmtId="0" fontId="38" fillId="4" borderId="8" applyAlignment="1" pivotButton="0" quotePrefix="0" xfId="0">
      <alignment horizontal="center" vertical="center" wrapText="1"/>
    </xf>
    <xf numFmtId="0" fontId="38" fillId="4" borderId="4" applyAlignment="1" pivotButton="0" quotePrefix="0" xfId="0">
      <alignment horizontal="center" vertical="center" wrapText="1"/>
    </xf>
    <xf numFmtId="0" fontId="0" fillId="0" borderId="0" applyAlignment="1" pivotButton="0" quotePrefix="0" xfId="0">
      <alignment horizontal="center"/>
    </xf>
    <xf numFmtId="0" fontId="0" fillId="0" borderId="17" applyAlignment="1" pivotButton="0" quotePrefix="0" xfId="0">
      <alignment horizontal="center"/>
    </xf>
    <xf numFmtId="0" fontId="0" fillId="0" borderId="12" applyAlignment="1" pivotButton="0" quotePrefix="0" xfId="0">
      <alignment horizontal="center"/>
    </xf>
    <xf numFmtId="0" fontId="0" fillId="19" borderId="12" applyAlignment="1" pivotButton="0" quotePrefix="0" xfId="0">
      <alignment horizontal="center" vertical="center"/>
    </xf>
    <xf numFmtId="2" fontId="0" fillId="4" borderId="1" applyAlignment="1" pivotButton="0" quotePrefix="0" xfId="0">
      <alignment horizontal="center" vertical="center" wrapText="1"/>
    </xf>
    <xf numFmtId="2" fontId="0" fillId="4" borderId="5" applyAlignment="1" pivotButton="0" quotePrefix="0" xfId="0">
      <alignment horizontal="center" vertical="center" wrapText="1"/>
    </xf>
    <xf numFmtId="2" fontId="0" fillId="4" borderId="8" applyAlignment="1" pivotButton="0" quotePrefix="0" xfId="0">
      <alignment horizontal="center" vertical="center" wrapText="1"/>
    </xf>
    <xf numFmtId="0" fontId="39" fillId="7" borderId="11" applyAlignment="1" pivotButton="0" quotePrefix="0" xfId="0">
      <alignment horizontal="center" vertical="center" wrapText="1"/>
    </xf>
    <xf numFmtId="0" fontId="39" fillId="7" borderId="12" applyAlignment="1" pivotButton="0" quotePrefix="0" xfId="0">
      <alignment horizontal="center" vertical="center" wrapText="1"/>
    </xf>
    <xf numFmtId="0" fontId="39" fillId="7" borderId="13" applyAlignment="1" pivotButton="0" quotePrefix="0" xfId="0">
      <alignment horizontal="center" vertical="center" wrapText="1"/>
    </xf>
    <xf numFmtId="0" fontId="0" fillId="0" borderId="0" applyAlignment="1" pivotButton="0" quotePrefix="0" xfId="0">
      <alignment horizontal="left" vertical="center" wrapText="1"/>
    </xf>
    <xf numFmtId="0" fontId="0" fillId="0" borderId="11" applyAlignment="1" pivotButton="0" quotePrefix="0" xfId="0">
      <alignment horizontal="left" vertical="top" wrapText="1" indent="1"/>
    </xf>
    <xf numFmtId="0" fontId="0" fillId="0" borderId="12" applyAlignment="1" pivotButton="0" quotePrefix="0" xfId="0">
      <alignment horizontal="left" vertical="top" wrapText="1" indent="1"/>
    </xf>
    <xf numFmtId="0" fontId="0" fillId="0" borderId="13" applyAlignment="1" pivotButton="0" quotePrefix="0" xfId="0">
      <alignment horizontal="left" vertical="top" wrapText="1" indent="1"/>
    </xf>
    <xf numFmtId="0" fontId="0" fillId="10" borderId="1" applyAlignment="1" pivotButton="0" quotePrefix="0" xfId="0">
      <alignment horizontal="center" vertical="center" wrapText="1"/>
    </xf>
    <xf numFmtId="0" fontId="0" fillId="10" borderId="5" applyAlignment="1" pivotButton="0" quotePrefix="0" xfId="0">
      <alignment horizontal="center" vertical="center" wrapText="1"/>
    </xf>
    <xf numFmtId="0" fontId="0" fillId="10" borderId="8" applyAlignment="1" pivotButton="0" quotePrefix="0" xfId="0">
      <alignment horizontal="center" vertical="center" wrapText="1"/>
    </xf>
    <xf numFmtId="0" fontId="0" fillId="0" borderId="5" pivotButton="0" quotePrefix="0" xfId="0"/>
    <xf numFmtId="0" fontId="0" fillId="0" borderId="8" pivotButton="0" quotePrefix="0" xfId="0"/>
    <xf numFmtId="0" fontId="0" fillId="0" borderId="5" applyAlignment="1" pivotButton="0" quotePrefix="0" xfId="0">
      <alignment horizontal="center"/>
    </xf>
    <xf numFmtId="0" fontId="0" fillId="0" borderId="8" applyAlignment="1" pivotButton="0" quotePrefix="0" xfId="0">
      <alignment horizontal="center"/>
    </xf>
    <xf numFmtId="0" fontId="3" fillId="7" borderId="11" applyAlignment="1" pivotButton="0" quotePrefix="0" xfId="0">
      <alignment horizontal="center" vertical="center" wrapText="1"/>
    </xf>
    <xf numFmtId="0" fontId="3" fillId="7" borderId="12" applyAlignment="1" pivotButton="0" quotePrefix="0" xfId="0">
      <alignment horizontal="center" vertical="center" wrapText="1"/>
    </xf>
    <xf numFmtId="0" fontId="3" fillId="7" borderId="13" applyAlignment="1" pivotButton="0" quotePrefix="0" xfId="0">
      <alignment horizontal="center" vertical="center" wrapText="1"/>
    </xf>
    <xf numFmtId="0" fontId="0" fillId="10" borderId="1" applyAlignment="1" applyProtection="1" pivotButton="0" quotePrefix="0" xfId="0">
      <alignment horizontal="center" vertical="center" wrapText="1"/>
      <protection locked="0" hidden="0"/>
    </xf>
    <xf numFmtId="0" fontId="0" fillId="10" borderId="5" applyAlignment="1" applyProtection="1" pivotButton="0" quotePrefix="0" xfId="0">
      <alignment horizontal="center" vertical="center" wrapText="1"/>
      <protection locked="0" hidden="0"/>
    </xf>
    <xf numFmtId="0" fontId="0" fillId="10" borderId="8" applyAlignment="1" applyProtection="1" pivotButton="0" quotePrefix="0" xfId="0">
      <alignment horizontal="center" vertical="center" wrapText="1"/>
      <protection locked="0" hidden="0"/>
    </xf>
    <xf numFmtId="49" fontId="0" fillId="13" borderId="18" applyAlignment="1" pivotButton="0" quotePrefix="0" xfId="0">
      <alignment horizontal="center" vertical="center"/>
    </xf>
    <xf numFmtId="0" fontId="0" fillId="11" borderId="14" applyAlignment="1" pivotButton="0" quotePrefix="0" xfId="0">
      <alignment horizontal="center" vertical="center"/>
    </xf>
    <xf numFmtId="0" fontId="0" fillId="11" borderId="15" applyAlignment="1" pivotButton="0" quotePrefix="0" xfId="0">
      <alignment horizontal="center" vertical="center"/>
    </xf>
    <xf numFmtId="0" fontId="0" fillId="11" borderId="38" applyAlignment="1" pivotButton="0" quotePrefix="0" xfId="0">
      <alignment horizontal="center" vertical="center"/>
    </xf>
    <xf numFmtId="0" fontId="0" fillId="11" borderId="54" applyAlignment="1" pivotButton="0" quotePrefix="0" xfId="0">
      <alignment horizontal="center" vertical="center"/>
    </xf>
    <xf numFmtId="0" fontId="0" fillId="12" borderId="2" pivotButton="0" quotePrefix="0" xfId="0"/>
    <xf numFmtId="0" fontId="0" fillId="12" borderId="3" pivotButton="0" quotePrefix="0" xfId="0"/>
    <xf numFmtId="0" fontId="0" fillId="12" borderId="6" pivotButton="0" quotePrefix="0" xfId="0"/>
    <xf numFmtId="0" fontId="0" fillId="12" borderId="7" pivotButton="0" quotePrefix="0" xfId="0"/>
    <xf numFmtId="0" fontId="0" fillId="12" borderId="9" pivotButton="0" quotePrefix="0" xfId="0"/>
    <xf numFmtId="0" fontId="0" fillId="12" borderId="10" pivotButton="0" quotePrefix="0" xfId="0"/>
    <xf numFmtId="0" fontId="0" fillId="11" borderId="6" applyAlignment="1" pivotButton="0" quotePrefix="0" xfId="0">
      <alignment horizontal="center" vertical="center"/>
    </xf>
    <xf numFmtId="0" fontId="0" fillId="11" borderId="5" applyAlignment="1" pivotButton="0" quotePrefix="0" xfId="0">
      <alignment horizontal="center" vertical="center"/>
    </xf>
    <xf numFmtId="0" fontId="0" fillId="12" borderId="4" applyAlignment="1" pivotButton="0" quotePrefix="0" xfId="0">
      <alignment wrapText="1"/>
    </xf>
    <xf numFmtId="0" fontId="0" fillId="13" borderId="4" applyAlignment="1" pivotButton="0" quotePrefix="0" xfId="0">
      <alignment horizontal="right"/>
    </xf>
    <xf numFmtId="0" fontId="0" fillId="13" borderId="4" applyAlignment="1" pivotButton="0" quotePrefix="0" xfId="0">
      <alignment horizontal="left" wrapText="1"/>
    </xf>
    <xf numFmtId="164" fontId="0" fillId="13" borderId="4" applyAlignment="1" pivotButton="0" quotePrefix="0" xfId="0">
      <alignment horizontal="right"/>
    </xf>
    <xf numFmtId="0" fontId="14" fillId="14" borderId="4" applyAlignment="1" pivotButton="0" quotePrefix="0" xfId="4">
      <alignment vertical="center" wrapText="1"/>
    </xf>
    <xf numFmtId="0" fontId="2" fillId="0" borderId="4" applyAlignment="1" pivotButton="0" quotePrefix="0" xfId="1">
      <alignment vertical="center"/>
    </xf>
    <xf numFmtId="0" fontId="16" fillId="14" borderId="4" applyAlignment="1" pivotButton="0" quotePrefix="0" xfId="4">
      <alignment horizontal="center" vertical="center" wrapText="1"/>
    </xf>
    <xf numFmtId="0" fontId="0" fillId="0" borderId="28" pivotButton="0" quotePrefix="0" xfId="0"/>
    <xf numFmtId="0" fontId="0" fillId="0" borderId="3" pivotButton="0" quotePrefix="0" xfId="0"/>
    <xf numFmtId="0" fontId="0" fillId="0" borderId="17" pivotButton="0" quotePrefix="0" xfId="0"/>
    <xf numFmtId="0" fontId="18" fillId="15" borderId="5" applyAlignment="1" pivotButton="0" quotePrefix="0" xfId="5">
      <alignment horizontal="justify" vertical="center" wrapText="1"/>
    </xf>
    <xf numFmtId="0" fontId="0" fillId="0" borderId="7" pivotButton="0" quotePrefix="0" xfId="0"/>
    <xf numFmtId="0" fontId="18" fillId="15" borderId="5" applyAlignment="1" pivotButton="0" quotePrefix="0" xfId="5">
      <alignment horizontal="left" vertical="center" wrapText="1"/>
    </xf>
    <xf numFmtId="0" fontId="18" fillId="16" borderId="5" applyAlignment="1" pivotButton="0" quotePrefix="0" xfId="5">
      <alignment horizontal="justify" vertical="center"/>
    </xf>
    <xf numFmtId="0" fontId="18" fillId="16" borderId="5" applyAlignment="1" pivotButton="0" quotePrefix="0" xfId="5">
      <alignment horizontal="justify" vertical="center" wrapText="1"/>
    </xf>
    <xf numFmtId="0" fontId="18" fillId="16" borderId="8" applyAlignment="1" pivotButton="0" quotePrefix="0" xfId="5">
      <alignment horizontal="left" vertical="top" wrapText="1"/>
    </xf>
    <xf numFmtId="0" fontId="21" fillId="14" borderId="4" applyAlignment="1" pivotButton="0" quotePrefix="0" xfId="5">
      <alignment horizontal="center" vertical="center"/>
    </xf>
    <xf numFmtId="0" fontId="22" fillId="15" borderId="1" applyAlignment="1" pivotButton="0" quotePrefix="0" xfId="5">
      <alignment horizontal="justify" vertical="top" wrapText="1"/>
    </xf>
    <xf numFmtId="0" fontId="22" fillId="15" borderId="1" applyAlignment="1" pivotButton="0" quotePrefix="0" xfId="5">
      <alignment horizontal="justify" vertical="center" wrapText="1"/>
    </xf>
    <xf numFmtId="0" fontId="18" fillId="15" borderId="1" applyAlignment="1" pivotButton="0" quotePrefix="0" xfId="5">
      <alignment horizontal="justify" vertical="center" wrapText="1"/>
    </xf>
    <xf numFmtId="0" fontId="5" fillId="7" borderId="4" applyAlignment="1" pivotButton="0" quotePrefix="0" xfId="0">
      <alignment horizontal="center" vertical="center"/>
    </xf>
    <xf numFmtId="0" fontId="3" fillId="7" borderId="4" applyAlignment="1" pivotButton="0" quotePrefix="0" xfId="0">
      <alignment horizontal="left" vertical="center" wrapText="1"/>
    </xf>
    <xf numFmtId="0" fontId="3" fillId="5" borderId="8" applyAlignment="1" pivotButton="0" quotePrefix="0" xfId="0">
      <alignment horizontal="left" vertical="center" wrapText="1"/>
    </xf>
    <xf numFmtId="164" fontId="0" fillId="5" borderId="4" applyProtection="1" pivotButton="0" quotePrefix="0" xfId="0">
      <protection locked="1" hidden="1"/>
    </xf>
    <xf numFmtId="165" fontId="0" fillId="5" borderId="4" applyProtection="1" pivotButton="0" quotePrefix="0" xfId="0">
      <protection locked="1" hidden="1"/>
    </xf>
    <xf numFmtId="164" fontId="0" fillId="20" borderId="11" applyProtection="1" pivotButton="0" quotePrefix="0" xfId="0">
      <protection locked="1" hidden="1"/>
    </xf>
    <xf numFmtId="164" fontId="0" fillId="20" borderId="12" applyProtection="1" pivotButton="0" quotePrefix="0" xfId="0">
      <protection locked="1" hidden="1"/>
    </xf>
    <xf numFmtId="164" fontId="0" fillId="20" borderId="13" applyProtection="1" pivotButton="0" quotePrefix="0" xfId="0">
      <protection locked="1" hidden="1"/>
    </xf>
    <xf numFmtId="165" fontId="0" fillId="5" borderId="11" applyProtection="1" pivotButton="0" quotePrefix="0" xfId="0">
      <protection locked="1" hidden="1"/>
    </xf>
    <xf numFmtId="166" fontId="0" fillId="12" borderId="2" applyProtection="1" pivotButton="0" quotePrefix="0" xfId="2">
      <protection locked="1" hidden="1"/>
    </xf>
    <xf numFmtId="166" fontId="0" fillId="12" borderId="28" applyProtection="1" pivotButton="0" quotePrefix="0" xfId="2">
      <protection locked="1" hidden="1"/>
    </xf>
    <xf numFmtId="166" fontId="0" fillId="12" borderId="3" applyProtection="1" pivotButton="0" quotePrefix="0" xfId="2">
      <protection locked="1" hidden="1"/>
    </xf>
    <xf numFmtId="164" fontId="0" fillId="5" borderId="13" applyProtection="1" pivotButton="0" quotePrefix="0" xfId="0">
      <protection locked="1" hidden="1"/>
    </xf>
    <xf numFmtId="166" fontId="0" fillId="12" borderId="1" applyAlignment="1" applyProtection="1" pivotButton="0" quotePrefix="0" xfId="2">
      <alignment horizontal="right"/>
      <protection locked="1" hidden="1"/>
    </xf>
    <xf numFmtId="166" fontId="0" fillId="12" borderId="6" applyProtection="1" pivotButton="0" quotePrefix="0" xfId="2">
      <protection locked="1" hidden="1"/>
    </xf>
    <xf numFmtId="166" fontId="0" fillId="12" borderId="0" applyProtection="1" pivotButton="0" quotePrefix="0" xfId="2">
      <protection locked="1" hidden="1"/>
    </xf>
    <xf numFmtId="166" fontId="0" fillId="12" borderId="7" applyProtection="1" pivotButton="0" quotePrefix="0" xfId="2">
      <protection locked="1" hidden="1"/>
    </xf>
    <xf numFmtId="164" fontId="0" fillId="20" borderId="2" applyProtection="1" pivotButton="0" quotePrefix="0" xfId="0">
      <protection locked="1" hidden="1"/>
    </xf>
    <xf numFmtId="164" fontId="0" fillId="20" borderId="28" applyProtection="1" pivotButton="0" quotePrefix="0" xfId="0">
      <protection locked="1" hidden="1"/>
    </xf>
    <xf numFmtId="164" fontId="0" fillId="20" borderId="3" applyProtection="1" pivotButton="0" quotePrefix="0" xfId="0">
      <protection locked="1" hidden="1"/>
    </xf>
    <xf numFmtId="166" fontId="0" fillId="12" borderId="8" applyAlignment="1" applyProtection="1" pivotButton="0" quotePrefix="0" xfId="2">
      <alignment horizontal="right"/>
      <protection locked="1" hidden="1"/>
    </xf>
    <xf numFmtId="164" fontId="0" fillId="20" borderId="6" applyProtection="1" pivotButton="0" quotePrefix="0" xfId="0">
      <protection locked="1" hidden="1"/>
    </xf>
    <xf numFmtId="164" fontId="0" fillId="20" borderId="0" applyProtection="1" pivotButton="0" quotePrefix="0" xfId="0">
      <protection locked="1" hidden="1"/>
    </xf>
    <xf numFmtId="164" fontId="0" fillId="20" borderId="7" applyProtection="1" pivotButton="0" quotePrefix="0" xfId="0">
      <protection locked="1" hidden="1"/>
    </xf>
    <xf numFmtId="166" fontId="0" fillId="12" borderId="9" applyProtection="1" pivotButton="0" quotePrefix="0" xfId="2">
      <protection locked="1" hidden="1"/>
    </xf>
    <xf numFmtId="166" fontId="0" fillId="12" borderId="17" applyProtection="1" pivotButton="0" quotePrefix="0" xfId="2">
      <protection locked="1" hidden="1"/>
    </xf>
    <xf numFmtId="166" fontId="0" fillId="12" borderId="10" applyProtection="1" pivotButton="0" quotePrefix="0" xfId="2">
      <protection locked="1" hidden="1"/>
    </xf>
    <xf numFmtId="164" fontId="0" fillId="20" borderId="9" applyProtection="1" pivotButton="0" quotePrefix="0" xfId="0">
      <protection locked="1" hidden="1"/>
    </xf>
    <xf numFmtId="164" fontId="0" fillId="20" borderId="17" applyProtection="1" pivotButton="0" quotePrefix="0" xfId="0">
      <protection locked="1" hidden="1"/>
    </xf>
    <xf numFmtId="164" fontId="0" fillId="20" borderId="10" applyProtection="1" pivotButton="0" quotePrefix="0" xfId="0">
      <protection locked="1" hidden="1"/>
    </xf>
    <xf numFmtId="164" fontId="1" fillId="5" borderId="4" applyProtection="1" pivotButton="0" quotePrefix="0" xfId="0">
      <protection locked="1" hidden="1"/>
    </xf>
    <xf numFmtId="164" fontId="1" fillId="9" borderId="4" applyProtection="1" pivotButton="0" quotePrefix="0" xfId="0">
      <protection locked="1" hidden="1"/>
    </xf>
    <xf numFmtId="165" fontId="1" fillId="5" borderId="4" applyProtection="1" pivotButton="0" quotePrefix="0" xfId="0">
      <protection locked="1" hidden="1"/>
    </xf>
    <xf numFmtId="0" fontId="0" fillId="0" borderId="6" pivotButton="0" quotePrefix="0" xfId="0"/>
    <xf numFmtId="164" fontId="0" fillId="11" borderId="21" applyProtection="1" pivotButton="0" quotePrefix="0" xfId="0">
      <protection locked="1" hidden="1"/>
    </xf>
    <xf numFmtId="165" fontId="0" fillId="11" borderId="21" applyProtection="1" pivotButton="0" quotePrefix="0" xfId="2">
      <protection locked="1" hidden="1"/>
    </xf>
    <xf numFmtId="165" fontId="0" fillId="11" borderId="21" applyProtection="1" pivotButton="0" quotePrefix="0" xfId="0">
      <protection locked="1" hidden="1"/>
    </xf>
    <xf numFmtId="165" fontId="0" fillId="11" borderId="21" applyAlignment="1" applyProtection="1" pivotButton="0" quotePrefix="0" xfId="0">
      <alignment horizontal="right"/>
      <protection locked="1" hidden="1"/>
    </xf>
    <xf numFmtId="164" fontId="0" fillId="11" borderId="19" applyProtection="1" pivotButton="0" quotePrefix="0" xfId="0">
      <protection locked="1" hidden="1"/>
    </xf>
    <xf numFmtId="165" fontId="0" fillId="11" borderId="19" applyProtection="1" pivotButton="0" quotePrefix="0" xfId="2">
      <protection locked="1" hidden="1"/>
    </xf>
    <xf numFmtId="165" fontId="0" fillId="11" borderId="19" applyProtection="1" pivotButton="0" quotePrefix="0" xfId="0">
      <protection locked="1" hidden="1"/>
    </xf>
    <xf numFmtId="165" fontId="0" fillId="11" borderId="19" applyAlignment="1" applyProtection="1" pivotButton="0" quotePrefix="0" xfId="0">
      <alignment horizontal="right"/>
      <protection locked="1" hidden="1"/>
    </xf>
    <xf numFmtId="164" fontId="0" fillId="11" borderId="20" applyProtection="1" pivotButton="0" quotePrefix="0" xfId="0">
      <protection locked="1" hidden="1"/>
    </xf>
    <xf numFmtId="165" fontId="0" fillId="11" borderId="20" applyProtection="1" pivotButton="0" quotePrefix="0" xfId="2">
      <protection locked="1" hidden="1"/>
    </xf>
    <xf numFmtId="165" fontId="0" fillId="11" borderId="20" applyProtection="1" pivotButton="0" quotePrefix="0" xfId="0">
      <protection locked="1" hidden="1"/>
    </xf>
    <xf numFmtId="165" fontId="0" fillId="11" borderId="20" applyAlignment="1" applyProtection="1" pivotButton="0" quotePrefix="0" xfId="0">
      <alignment horizontal="right"/>
      <protection locked="1" hidden="1"/>
    </xf>
    <xf numFmtId="165" fontId="0" fillId="9" borderId="1" applyProtection="1" pivotButton="0" quotePrefix="0" xfId="2">
      <protection locked="1" hidden="1"/>
    </xf>
    <xf numFmtId="165" fontId="0" fillId="5" borderId="1" applyProtection="1" pivotButton="0" quotePrefix="0" xfId="2">
      <protection locked="1" hidden="1"/>
    </xf>
    <xf numFmtId="165" fontId="0" fillId="9" borderId="1" applyProtection="1" pivotButton="0" quotePrefix="0" xfId="0">
      <protection locked="1" hidden="1"/>
    </xf>
    <xf numFmtId="165" fontId="0" fillId="11" borderId="1" applyAlignment="1" applyProtection="1" pivotButton="0" quotePrefix="0" xfId="0">
      <alignment horizontal="right"/>
      <protection locked="1" hidden="1"/>
    </xf>
    <xf numFmtId="165" fontId="0" fillId="11" borderId="1" applyProtection="1" pivotButton="0" quotePrefix="0" xfId="0">
      <protection locked="1" hidden="1"/>
    </xf>
    <xf numFmtId="165" fontId="0" fillId="11" borderId="21" applyAlignment="1" applyProtection="1" pivotButton="0" quotePrefix="0" xfId="2">
      <alignment horizontal="right" vertical="center"/>
      <protection locked="1" hidden="1"/>
    </xf>
    <xf numFmtId="165" fontId="0" fillId="11" borderId="19" applyAlignment="1" applyProtection="1" pivotButton="0" quotePrefix="0" xfId="2">
      <alignment horizontal="right" vertical="center"/>
      <protection locked="1" hidden="1"/>
    </xf>
    <xf numFmtId="165" fontId="0" fillId="11" borderId="20" applyAlignment="1" applyProtection="1" pivotButton="0" quotePrefix="0" xfId="2">
      <alignment horizontal="right" vertical="center"/>
      <protection locked="1" hidden="1"/>
    </xf>
    <xf numFmtId="165" fontId="0" fillId="9" borderId="4" applyProtection="1" pivotButton="0" quotePrefix="0" xfId="2">
      <protection locked="1" hidden="1"/>
    </xf>
    <xf numFmtId="165" fontId="0" fillId="5" borderId="4" applyProtection="1" pivotButton="0" quotePrefix="0" xfId="2">
      <protection locked="1" hidden="1"/>
    </xf>
    <xf numFmtId="165" fontId="0" fillId="9" borderId="4" applyProtection="1" pivotButton="0" quotePrefix="0" xfId="0">
      <protection locked="1" hidden="1"/>
    </xf>
    <xf numFmtId="165" fontId="0" fillId="11" borderId="4" applyAlignment="1" applyProtection="1" pivotButton="0" quotePrefix="0" xfId="0">
      <alignment horizontal="right"/>
      <protection locked="1" hidden="1"/>
    </xf>
    <xf numFmtId="165" fontId="0" fillId="11" borderId="4" applyProtection="1" pivotButton="0" quotePrefix="0" xfId="0">
      <protection locked="1" hidden="1"/>
    </xf>
    <xf numFmtId="165" fontId="0" fillId="11" borderId="4" applyProtection="1" pivotButton="0" quotePrefix="0" xfId="2">
      <protection locked="1" hidden="1"/>
    </xf>
    <xf numFmtId="164" fontId="0" fillId="8" borderId="21" applyAlignment="1" applyProtection="1" pivotButton="0" quotePrefix="0" xfId="0">
      <alignment horizontal="right"/>
      <protection locked="0" hidden="0"/>
    </xf>
    <xf numFmtId="164" fontId="0" fillId="11" borderId="21" applyAlignment="1" applyProtection="1" pivotButton="0" quotePrefix="0" xfId="0">
      <alignment horizontal="right" vertical="center"/>
      <protection locked="1" hidden="1"/>
    </xf>
    <xf numFmtId="165" fontId="0" fillId="11" borderId="26" applyAlignment="1" applyProtection="1" pivotButton="0" quotePrefix="0" xfId="0">
      <alignment horizontal="right"/>
      <protection locked="1" hidden="1"/>
    </xf>
    <xf numFmtId="164" fontId="0" fillId="8" borderId="19" applyAlignment="1" applyProtection="1" pivotButton="0" quotePrefix="0" xfId="0">
      <alignment horizontal="right"/>
      <protection locked="0" hidden="0"/>
    </xf>
    <xf numFmtId="165" fontId="0" fillId="11" borderId="22" applyAlignment="1" applyProtection="1" pivotButton="0" quotePrefix="0" xfId="0">
      <alignment horizontal="right"/>
      <protection locked="1" hidden="1"/>
    </xf>
    <xf numFmtId="165" fontId="0" fillId="11" borderId="11" applyAlignment="1" applyProtection="1" pivotButton="0" quotePrefix="0" xfId="0">
      <alignment horizontal="right" vertical="center"/>
      <protection locked="1" hidden="1"/>
    </xf>
    <xf numFmtId="165" fontId="0" fillId="11" borderId="4" applyAlignment="1" applyProtection="1" pivotButton="0" quotePrefix="0" xfId="2">
      <alignment horizontal="right" vertical="center"/>
      <protection locked="1" hidden="1"/>
    </xf>
    <xf numFmtId="165" fontId="0" fillId="11" borderId="4" applyAlignment="1" applyProtection="1" pivotButton="0" quotePrefix="0" xfId="0">
      <alignment horizontal="right" vertical="center"/>
      <protection locked="1" hidden="1"/>
    </xf>
    <xf numFmtId="165" fontId="0" fillId="11" borderId="48" applyProtection="1" pivotButton="0" quotePrefix="0" xfId="2">
      <protection locked="1" hidden="1"/>
    </xf>
    <xf numFmtId="165" fontId="0" fillId="11" borderId="48" applyProtection="1" pivotButton="0" quotePrefix="0" xfId="0">
      <protection locked="1" hidden="1"/>
    </xf>
    <xf numFmtId="165" fontId="0" fillId="11" borderId="48" applyAlignment="1" applyProtection="1" pivotButton="0" quotePrefix="0" xfId="0">
      <alignment horizontal="right"/>
      <protection locked="1" hidden="1"/>
    </xf>
    <xf numFmtId="165" fontId="0" fillId="11" borderId="1" applyAlignment="1" applyProtection="1" pivotButton="0" quotePrefix="0" xfId="0">
      <alignment horizontal="right" vertical="center"/>
      <protection locked="1" hidden="1"/>
    </xf>
    <xf numFmtId="165" fontId="0" fillId="11" borderId="21" applyAlignment="1" applyProtection="1" pivotButton="0" quotePrefix="0" xfId="2">
      <alignment horizontal="right"/>
      <protection locked="1" hidden="1"/>
    </xf>
    <xf numFmtId="165" fontId="0" fillId="11" borderId="19" applyAlignment="1" applyProtection="1" pivotButton="0" quotePrefix="0" xfId="2">
      <alignment horizontal="right"/>
      <protection locked="1" hidden="1"/>
    </xf>
    <xf numFmtId="165" fontId="0" fillId="9" borderId="4" applyAlignment="1" applyProtection="1" pivotButton="0" quotePrefix="0" xfId="2">
      <alignment horizontal="right"/>
      <protection locked="1" hidden="1"/>
    </xf>
    <xf numFmtId="165" fontId="0" fillId="12" borderId="8" applyAlignment="1" applyProtection="1" pivotButton="0" quotePrefix="0" xfId="2">
      <alignment horizontal="right"/>
      <protection locked="1" hidden="1"/>
    </xf>
    <xf numFmtId="165" fontId="0" fillId="11" borderId="61" applyAlignment="1" applyProtection="1" pivotButton="0" quotePrefix="0" xfId="2">
      <alignment horizontal="right"/>
      <protection locked="1" hidden="1"/>
    </xf>
    <xf numFmtId="165" fontId="0" fillId="11" borderId="20" applyAlignment="1" applyProtection="1" pivotButton="0" quotePrefix="0" xfId="2">
      <alignment horizontal="right"/>
      <protection locked="1" hidden="1"/>
    </xf>
    <xf numFmtId="165" fontId="0" fillId="11" borderId="61" applyAlignment="1" applyProtection="1" pivotButton="0" quotePrefix="0" xfId="0">
      <alignment horizontal="right"/>
      <protection locked="1" hidden="1"/>
    </xf>
    <xf numFmtId="165" fontId="0" fillId="12" borderId="4" applyAlignment="1" applyProtection="1" pivotButton="0" quotePrefix="0" xfId="2">
      <alignment horizontal="right"/>
      <protection locked="1" hidden="1"/>
    </xf>
    <xf numFmtId="165" fontId="0" fillId="11" borderId="4" applyAlignment="1" applyProtection="1" pivotButton="0" quotePrefix="0" xfId="2">
      <alignment horizontal="right"/>
      <protection locked="1" hidden="1"/>
    </xf>
    <xf numFmtId="166" fontId="0" fillId="12" borderId="4" applyAlignment="1" applyProtection="1" pivotButton="0" quotePrefix="0" xfId="2">
      <alignment horizontal="right"/>
      <protection locked="1" hidden="1"/>
    </xf>
    <xf numFmtId="165" fontId="0" fillId="9" borderId="4" applyAlignment="1" applyProtection="1" pivotButton="0" quotePrefix="0" xfId="0">
      <alignment horizontal="right"/>
      <protection locked="1" hidden="1"/>
    </xf>
    <xf numFmtId="0" fontId="3" fillId="4" borderId="8" applyAlignment="1" pivotButton="0" quotePrefix="0" xfId="0">
      <alignment horizontal="right" vertical="center" indent="2"/>
    </xf>
    <xf numFmtId="0" fontId="1" fillId="6" borderId="8" applyAlignment="1" applyProtection="1" pivotButton="0" quotePrefix="0" xfId="0">
      <alignment horizontal="center" vertical="center"/>
      <protection locked="1" hidden="1"/>
    </xf>
    <xf numFmtId="0" fontId="0" fillId="0" borderId="10" applyProtection="1" pivotButton="0" quotePrefix="0" xfId="0">
      <protection locked="1" hidden="1"/>
    </xf>
    <xf numFmtId="0" fontId="3" fillId="4" borderId="48" applyAlignment="1" pivotButton="0" quotePrefix="0" xfId="0">
      <alignment horizontal="right" vertical="center" indent="2"/>
    </xf>
    <xf numFmtId="0" fontId="0" fillId="0" borderId="30" pivotButton="0" quotePrefix="0" xfId="0"/>
    <xf numFmtId="0" fontId="0" fillId="0" borderId="31" pivotButton="0" quotePrefix="0" xfId="0"/>
    <xf numFmtId="0" fontId="1" fillId="8" borderId="48" applyAlignment="1" applyProtection="1" pivotButton="0" quotePrefix="0" xfId="0">
      <alignment horizontal="center" vertical="center"/>
      <protection locked="1" hidden="1"/>
    </xf>
    <xf numFmtId="0" fontId="0" fillId="0" borderId="31" applyProtection="1" pivotButton="0" quotePrefix="0" xfId="0">
      <protection locked="1" hidden="1"/>
    </xf>
    <xf numFmtId="0" fontId="1" fillId="6" borderId="48" applyAlignment="1" applyProtection="1" pivotButton="0" quotePrefix="0" xfId="0">
      <alignment horizontal="center" vertical="center"/>
      <protection locked="1" hidden="1"/>
    </xf>
    <xf numFmtId="164" fontId="0" fillId="0" borderId="4" applyAlignment="1" applyProtection="1" pivotButton="0" quotePrefix="0" xfId="0">
      <alignment horizontal="right"/>
      <protection locked="0" hidden="0"/>
    </xf>
    <xf numFmtId="164" fontId="0" fillId="8" borderId="4" applyAlignment="1" applyProtection="1" pivotButton="0" quotePrefix="0" xfId="0">
      <alignment horizontal="right"/>
      <protection locked="0" hidden="0"/>
    </xf>
    <xf numFmtId="164" fontId="0" fillId="9" borderId="4" applyAlignment="1" pivotButton="0" quotePrefix="0" xfId="0">
      <alignment horizontal="right"/>
    </xf>
    <xf numFmtId="165" fontId="0" fillId="5" borderId="4" applyAlignment="1" pivotButton="0" quotePrefix="0" xfId="0">
      <alignment horizontal="right"/>
    </xf>
    <xf numFmtId="165" fontId="0" fillId="6" borderId="4" applyAlignment="1" applyProtection="1" pivotButton="0" quotePrefix="0" xfId="0">
      <alignment horizontal="right"/>
      <protection locked="0" hidden="0"/>
    </xf>
    <xf numFmtId="165" fontId="0" fillId="8" borderId="4" applyAlignment="1" applyProtection="1" pivotButton="0" quotePrefix="0" xfId="0">
      <alignment horizontal="right"/>
      <protection locked="0" hidden="0"/>
    </xf>
    <xf numFmtId="165" fontId="0" fillId="9" borderId="4" applyAlignment="1" pivotButton="0" quotePrefix="0" xfId="0">
      <alignment horizontal="right"/>
    </xf>
    <xf numFmtId="164" fontId="0" fillId="5" borderId="4" applyAlignment="1" pivotButton="0" quotePrefix="0" xfId="0">
      <alignment horizontal="right"/>
    </xf>
    <xf numFmtId="164" fontId="0" fillId="11" borderId="4" applyAlignment="1" pivotButton="0" quotePrefix="0" xfId="0">
      <alignment horizontal="right"/>
    </xf>
    <xf numFmtId="164" fontId="0" fillId="0" borderId="4" applyAlignment="1" pivotButton="0" quotePrefix="0" xfId="0">
      <alignment horizontal="center" vertical="center"/>
    </xf>
    <xf numFmtId="164" fontId="0" fillId="0" borderId="4" applyAlignment="1" applyProtection="1" pivotButton="0" quotePrefix="0" xfId="0">
      <alignment horizontal="center" vertical="center"/>
      <protection locked="0" hidden="0"/>
    </xf>
    <xf numFmtId="165" fontId="0" fillId="11" borderId="4" applyAlignment="1" pivotButton="0" quotePrefix="0" xfId="0">
      <alignment horizontal="right"/>
    </xf>
    <xf numFmtId="164" fontId="0" fillId="8" borderId="4" applyAlignment="1" pivotButton="0" quotePrefix="0" xfId="0">
      <alignment horizontal="center" vertical="center"/>
    </xf>
    <xf numFmtId="164" fontId="0" fillId="8" borderId="4" applyAlignment="1" applyProtection="1" pivotButton="0" quotePrefix="0" xfId="0">
      <alignment horizontal="center" vertical="center"/>
      <protection locked="0" hidden="0"/>
    </xf>
    <xf numFmtId="165" fontId="0" fillId="5" borderId="4" applyAlignment="1" applyProtection="1" pivotButton="0" quotePrefix="0" xfId="0">
      <alignment horizontal="right"/>
      <protection locked="1" hidden="1"/>
    </xf>
    <xf numFmtId="164" fontId="0" fillId="9" borderId="4" applyAlignment="1" applyProtection="1" pivotButton="0" quotePrefix="0" xfId="0">
      <alignment horizontal="right"/>
      <protection locked="1" hidden="1"/>
    </xf>
    <xf numFmtId="164" fontId="0" fillId="6" borderId="4" applyAlignment="1" pivotButton="0" quotePrefix="0" xfId="0">
      <alignment horizontal="center" vertical="center"/>
    </xf>
    <xf numFmtId="164" fontId="0" fillId="6" borderId="4" applyAlignment="1" applyProtection="1" pivotButton="0" quotePrefix="0" xfId="0">
      <alignment horizontal="center" vertical="center"/>
      <protection locked="0" hidden="0"/>
    </xf>
    <xf numFmtId="164" fontId="0" fillId="5" borderId="4" applyAlignment="1" applyProtection="1" pivotButton="0" quotePrefix="0" xfId="0">
      <alignment horizontal="right"/>
      <protection locked="1" hidden="1"/>
    </xf>
    <xf numFmtId="164" fontId="0" fillId="0" borderId="1" applyAlignment="1" applyProtection="1" pivotButton="0" quotePrefix="0" xfId="0">
      <alignment horizontal="right"/>
      <protection locked="0" hidden="0"/>
    </xf>
    <xf numFmtId="164" fontId="0" fillId="11" borderId="4" applyAlignment="1" applyProtection="1" pivotButton="0" quotePrefix="0" xfId="0">
      <alignment horizontal="right"/>
      <protection locked="1" hidden="1"/>
    </xf>
    <xf numFmtId="164" fontId="0" fillId="8" borderId="1" applyAlignment="1" applyProtection="1" pivotButton="0" quotePrefix="0" xfId="0">
      <alignment horizontal="right"/>
      <protection locked="0" hidden="0"/>
    </xf>
    <xf numFmtId="164" fontId="0" fillId="6" borderId="4" applyAlignment="1" applyProtection="1" pivotButton="0" quotePrefix="0" xfId="0">
      <alignment horizontal="right"/>
      <protection locked="0" hidden="0"/>
    </xf>
    <xf numFmtId="165" fontId="0" fillId="5" borderId="4" pivotButton="0" quotePrefix="0" xfId="0"/>
    <xf numFmtId="164" fontId="0" fillId="13" borderId="4" applyAlignment="1" pivotButton="0" quotePrefix="0" xfId="0">
      <alignment horizontal="right"/>
    </xf>
    <xf numFmtId="0" fontId="39" fillId="7" borderId="4" applyAlignment="1" pivotButton="0" quotePrefix="0" xfId="0">
      <alignment horizontal="center" vertical="center" wrapText="1"/>
    </xf>
    <xf numFmtId="0" fontId="0" fillId="0" borderId="4" applyAlignment="1" pivotButton="0" quotePrefix="0" xfId="0">
      <alignment horizontal="left" vertical="top" wrapText="1" indent="1"/>
    </xf>
    <xf numFmtId="0" fontId="0" fillId="10" borderId="4" applyAlignment="1" pivotButton="0" quotePrefix="0" xfId="0">
      <alignment horizontal="center" vertical="center" wrapText="1"/>
    </xf>
    <xf numFmtId="164" fontId="0" fillId="0" borderId="4" applyAlignment="1" applyProtection="1" pivotButton="0" quotePrefix="0" xfId="0">
      <alignment horizontal="right"/>
      <protection locked="1" hidden="1"/>
    </xf>
    <xf numFmtId="165" fontId="0" fillId="2" borderId="4" applyAlignment="1" pivotButton="0" quotePrefix="0" xfId="0">
      <alignment horizontal="right"/>
    </xf>
    <xf numFmtId="165" fontId="0" fillId="6" borderId="12" applyAlignment="1" pivotButton="0" quotePrefix="0" xfId="0">
      <alignment horizontal="right"/>
    </xf>
    <xf numFmtId="165" fontId="0" fillId="2" borderId="4" applyAlignment="1" applyProtection="1" pivotButton="0" quotePrefix="0" xfId="0">
      <alignment horizontal="right"/>
      <protection locked="1" hidden="1"/>
    </xf>
    <xf numFmtId="164" fontId="0" fillId="0" borderId="4" applyAlignment="1" pivotButton="0" quotePrefix="0" xfId="0">
      <alignment horizontal="right"/>
    </xf>
    <xf numFmtId="166" fontId="0" fillId="0" borderId="4" applyProtection="1" pivotButton="0" quotePrefix="0" xfId="2">
      <protection locked="0" hidden="0"/>
    </xf>
    <xf numFmtId="0" fontId="3" fillId="7" borderId="4" applyAlignment="1" pivotButton="0" quotePrefix="0" xfId="0">
      <alignment horizontal="center" vertical="center" wrapText="1"/>
    </xf>
    <xf numFmtId="0" fontId="0" fillId="10" borderId="4" applyAlignment="1" applyProtection="1" pivotButton="0" quotePrefix="0" xfId="0">
      <alignment horizontal="center" vertical="center" wrapText="1"/>
      <protection locked="0" hidden="0"/>
    </xf>
    <xf numFmtId="0" fontId="0" fillId="0" borderId="5" applyProtection="1" pivotButton="0" quotePrefix="0" xfId="0">
      <protection locked="0" hidden="0"/>
    </xf>
    <xf numFmtId="0" fontId="0" fillId="0" borderId="8" applyProtection="1" pivotButton="0" quotePrefix="0" xfId="0">
      <protection locked="0" hidden="0"/>
    </xf>
  </cellXfs>
  <cellStyles count="6">
    <cellStyle name="Normal" xfId="0" builtinId="0"/>
    <cellStyle name="Hyperlink" xfId="1" builtinId="8"/>
    <cellStyle name="Comma" xfId="2" builtinId="3"/>
    <cellStyle name="Hyperlink 2" xfId="3"/>
    <cellStyle name="Normal 2 4" xfId="4"/>
    <cellStyle name="Normal 2" xfId="5"/>
  </cellStyles>
  <tableStyles count="1" defaultTableStyle="TableStyleMedium2" defaultPivotStyle="PivotStyleLight16">
    <tableStyle name="MySqlDefault" pivot="0" table="0" count="0"/>
  </tableStyle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worksheet" Target="/xl/worksheets/sheet14.xml" Id="rId14"/><Relationship Type="http://schemas.openxmlformats.org/officeDocument/2006/relationships/worksheet" Target="/xl/worksheets/sheet15.xml" Id="rId15"/><Relationship Type="http://schemas.openxmlformats.org/officeDocument/2006/relationships/worksheet" Target="/xl/worksheets/sheet16.xml" Id="rId16"/><Relationship Type="http://schemas.openxmlformats.org/officeDocument/2006/relationships/worksheet" Target="/xl/worksheets/sheet17.xml" Id="rId17"/><Relationship Type="http://schemas.openxmlformats.org/officeDocument/2006/relationships/worksheet" Target="/xl/worksheets/sheet18.xml" Id="rId18"/><Relationship Type="http://schemas.openxmlformats.org/officeDocument/2006/relationships/worksheet" Target="/xl/worksheets/sheet19.xml" Id="rId19"/><Relationship Type="http://schemas.openxmlformats.org/officeDocument/2006/relationships/worksheet" Target="/xl/worksheets/sheet20.xml" Id="rId20"/><Relationship Type="http://schemas.openxmlformats.org/officeDocument/2006/relationships/worksheet" Target="/xl/worksheets/sheet21.xml" Id="rId21"/><Relationship Type="http://schemas.openxmlformats.org/officeDocument/2006/relationships/worksheet" Target="/xl/worksheets/sheet22.xml" Id="rId22"/><Relationship Type="http://schemas.openxmlformats.org/officeDocument/2006/relationships/worksheet" Target="/xl/worksheets/sheet23.xml" Id="rId23"/><Relationship Type="http://schemas.openxmlformats.org/officeDocument/2006/relationships/worksheet" Target="/xl/worksheets/sheet24.xml" Id="rId24"/><Relationship Type="http://schemas.openxmlformats.org/officeDocument/2006/relationships/worksheet" Target="/xl/worksheets/sheet25.xml" Id="rId25"/><Relationship Type="http://schemas.openxmlformats.org/officeDocument/2006/relationships/worksheet" Target="/xl/worksheets/sheet26.xml" Id="rId26"/><Relationship Type="http://schemas.openxmlformats.org/officeDocument/2006/relationships/worksheet" Target="/xl/worksheets/sheet27.xml" Id="rId27"/><Relationship Type="http://schemas.openxmlformats.org/officeDocument/2006/relationships/worksheet" Target="/xl/worksheets/sheet28.xml" Id="rId28"/><Relationship Type="http://schemas.openxmlformats.org/officeDocument/2006/relationships/worksheet" Target="/xl/worksheets/sheet29.xml" Id="rId29"/><Relationship Type="http://schemas.openxmlformats.org/officeDocument/2006/relationships/worksheet" Target="/xl/worksheets/sheet30.xml" Id="rId30"/><Relationship Type="http://schemas.openxmlformats.org/officeDocument/2006/relationships/worksheet" Target="/xl/worksheets/sheet31.xml" Id="rId31"/><Relationship Type="http://schemas.openxmlformats.org/officeDocument/2006/relationships/worksheet" Target="/xl/worksheets/sheet32.xml" Id="rId32"/><Relationship Type="http://schemas.openxmlformats.org/officeDocument/2006/relationships/worksheet" Target="/xl/worksheets/sheet33.xml" Id="rId33"/><Relationship Type="http://schemas.openxmlformats.org/officeDocument/2006/relationships/worksheet" Target="/xl/worksheets/sheet34.xml" Id="rId34"/><Relationship Type="http://schemas.openxmlformats.org/officeDocument/2006/relationships/worksheet" Target="/xl/worksheets/sheet35.xml" Id="rId35"/><Relationship Type="http://schemas.openxmlformats.org/officeDocument/2006/relationships/worksheet" Target="/xl/worksheets/sheet36.xml" Id="rId36"/><Relationship Type="http://schemas.openxmlformats.org/officeDocument/2006/relationships/worksheet" Target="/xl/worksheets/sheet37.xml" Id="rId37"/><Relationship Type="http://schemas.openxmlformats.org/officeDocument/2006/relationships/worksheet" Target="/xl/worksheets/sheet38.xml" Id="rId38"/><Relationship Type="http://schemas.openxmlformats.org/officeDocument/2006/relationships/worksheet" Target="/xl/worksheets/sheet39.xml" Id="rId39"/><Relationship Type="http://schemas.openxmlformats.org/officeDocument/2006/relationships/worksheet" Target="/xl/worksheets/sheet40.xml" Id="rId40"/><Relationship Type="http://schemas.openxmlformats.org/officeDocument/2006/relationships/worksheet" Target="/xl/worksheets/sheet41.xml" Id="rId41"/><Relationship Type="http://schemas.openxmlformats.org/officeDocument/2006/relationships/worksheet" Target="/xl/worksheets/sheet42.xml" Id="rId42"/><Relationship Type="http://schemas.openxmlformats.org/officeDocument/2006/relationships/worksheet" Target="/xl/worksheets/sheet43.xml" Id="rId43"/><Relationship Type="http://schemas.openxmlformats.org/officeDocument/2006/relationships/worksheet" Target="/xl/worksheets/sheet44.xml" Id="rId44"/><Relationship Type="http://schemas.openxmlformats.org/officeDocument/2006/relationships/worksheet" Target="/xl/worksheets/sheet45.xml" Id="rId45"/><Relationship Type="http://schemas.openxmlformats.org/officeDocument/2006/relationships/worksheet" Target="/xl/worksheets/sheet46.xml" Id="rId46"/><Relationship Type="http://schemas.openxmlformats.org/officeDocument/2006/relationships/worksheet" Target="/xl/worksheets/sheet47.xml" Id="rId47"/><Relationship Type="http://schemas.openxmlformats.org/officeDocument/2006/relationships/worksheet" Target="/xl/worksheets/sheet48.xml" Id="rId48"/><Relationship Type="http://schemas.openxmlformats.org/officeDocument/2006/relationships/worksheet" Target="/xl/worksheets/sheet49.xml" Id="rId49"/><Relationship Type="http://schemas.openxmlformats.org/officeDocument/2006/relationships/worksheet" Target="/xl/worksheets/sheet50.xml" Id="rId50"/><Relationship Type="http://schemas.openxmlformats.org/officeDocument/2006/relationships/worksheet" Target="/xl/worksheets/sheet51.xml" Id="rId51"/><Relationship Type="http://schemas.openxmlformats.org/officeDocument/2006/relationships/worksheet" Target="/xl/worksheets/sheet52.xml" Id="rId52"/><Relationship Type="http://schemas.openxmlformats.org/officeDocument/2006/relationships/worksheet" Target="/xl/worksheets/sheet53.xml" Id="rId53"/><Relationship Type="http://schemas.openxmlformats.org/officeDocument/2006/relationships/worksheet" Target="/xl/worksheets/sheet54.xml" Id="rId54"/><Relationship Type="http://schemas.openxmlformats.org/officeDocument/2006/relationships/worksheet" Target="/xl/worksheets/sheet55.xml" Id="rId55"/><Relationship Type="http://schemas.openxmlformats.org/officeDocument/2006/relationships/worksheet" Target="/xl/worksheets/sheet56.xml" Id="rId56"/><Relationship Type="http://schemas.openxmlformats.org/officeDocument/2006/relationships/worksheet" Target="/xl/worksheets/sheet57.xml" Id="rId57"/><Relationship Type="http://schemas.openxmlformats.org/officeDocument/2006/relationships/styles" Target="styles.xml" Id="rId58"/><Relationship Type="http://schemas.openxmlformats.org/officeDocument/2006/relationships/theme" Target="theme/theme1.xml" Id="rId59"/></Relationships>
</file>

<file path=xl/drawings/_rels/drawing1.xml.rels><Relationships xmlns="http://schemas.openxmlformats.org/package/2006/relationships"><Relationship Type="http://schemas.openxmlformats.org/officeDocument/2006/relationships/image" Target="/xl/media/image1.png" Id="rId1"/></Relationships>
</file>

<file path=xl/drawings/drawing1.xml><?xml version="1.0" encoding="utf-8"?>
<wsDr xmlns="http://schemas.openxmlformats.org/drawingml/2006/spreadsheetDrawing">
  <twoCellAnchor editAs="oneCell">
    <from>
      <col>9</col>
      <colOff>381000</colOff>
      <row>0</row>
      <rowOff>180975</rowOff>
    </from>
    <to>
      <col>12</col>
      <colOff>154119</colOff>
      <row>6</row>
      <rowOff>11138</rowOff>
    </to>
    <pic>
      <nvPicPr>
        <cNvPr id="2" name="Picture 1"/>
        <cNvPicPr>
          <a:picLocks xmlns:a="http://schemas.openxmlformats.org/drawingml/2006/main" noChangeAspect="1"/>
        </cNvPicPr>
      </nvPicPr>
      <blipFill>
        <a:blip xmlns:a="http://schemas.openxmlformats.org/drawingml/2006/main" xmlns:r="http://schemas.openxmlformats.org/officeDocument/2006/relationships" r:embed="rId1"/>
        <a:stretch xmlns:a="http://schemas.openxmlformats.org/drawingml/2006/main">
          <a:fillRect/>
        </a:stretch>
      </blipFill>
      <spPr>
        <a:xfrm xmlns:a="http://schemas.openxmlformats.org/drawingml/2006/main">
          <a:off x="6219825" y="180975"/>
          <a:ext cx="2249619" cy="1030313"/>
        </a:xfrm>
        <a:prstGeom xmlns:a="http://schemas.openxmlformats.org/drawingml/2006/main" prst="rect">
          <avLst/>
        </a:prstGeom>
        <a:ln xmlns:a="http://schemas.openxmlformats.org/drawingml/2006/mai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codeName="Sheet37">
    <outlinePr summaryBelow="1" summaryRight="1"/>
    <pageSetUpPr/>
  </sheetPr>
  <dimension ref="D2:J58"/>
  <sheetViews>
    <sheetView showGridLines="0" topLeftCell="C1" zoomScaleNormal="100" workbookViewId="0">
      <selection activeCell="E6" sqref="E6:I6"/>
    </sheetView>
  </sheetViews>
  <sheetFormatPr baseColWidth="8" defaultColWidth="0" defaultRowHeight="15" customHeight="1"/>
  <cols>
    <col hidden="1" width="5.7265625" customWidth="1" min="1" max="2"/>
    <col width="5.7265625" customWidth="1" min="3" max="3"/>
    <col width="8" customWidth="1" min="4" max="4"/>
    <col width="12.1796875" customWidth="1" min="5" max="5"/>
    <col width="16.54296875" customWidth="1" min="6" max="6"/>
    <col width="17" customWidth="1" min="7" max="7"/>
    <col width="12.81640625" customWidth="1" min="8" max="8"/>
    <col width="15.26953125" customWidth="1" min="9" max="9"/>
    <col width="25.7265625" customWidth="1" min="10" max="10"/>
    <col width="5.7265625" customWidth="1" min="11" max="13"/>
    <col hidden="1" width="9.1796875" customWidth="1" min="14" max="16384"/>
  </cols>
  <sheetData>
    <row r="2" ht="14.5" customHeight="1">
      <c r="I2" s="161" t="n"/>
    </row>
    <row r="3" ht="14.5" customHeight="1">
      <c r="I3" s="161" t="n"/>
    </row>
    <row r="4" ht="14.5" customHeight="1">
      <c r="I4" s="161" t="n"/>
    </row>
    <row r="5" ht="14.5" customHeight="1">
      <c r="I5" s="161" t="n"/>
    </row>
    <row r="6" ht="20.15" customHeight="1">
      <c r="E6" s="632" t="inlineStr">
        <is>
          <t xml:space="preserve">                                      XBRL Excel Utility</t>
        </is>
      </c>
      <c r="F6" s="31" t="n"/>
      <c r="G6" s="31" t="n"/>
      <c r="H6" s="31" t="n"/>
      <c r="I6" s="32" t="n"/>
    </row>
    <row r="7" ht="14.5" customHeight="1">
      <c r="E7" s="162" t="inlineStr">
        <is>
          <t>1.</t>
        </is>
      </c>
      <c r="F7" s="633" t="inlineStr">
        <is>
          <t>Overview</t>
        </is>
      </c>
      <c r="G7" s="31" t="n"/>
      <c r="H7" s="31" t="n"/>
      <c r="I7" s="32" t="n"/>
    </row>
    <row r="8" ht="14.5" customHeight="1">
      <c r="E8" s="162" t="inlineStr">
        <is>
          <t>2.</t>
        </is>
      </c>
      <c r="F8" s="633" t="inlineStr">
        <is>
          <t>Before you begin</t>
        </is>
      </c>
      <c r="G8" s="31" t="n"/>
      <c r="H8" s="31" t="n"/>
      <c r="I8" s="32" t="n"/>
    </row>
    <row r="9" ht="14.5" customHeight="1">
      <c r="E9" s="162" t="inlineStr">
        <is>
          <t>3.</t>
        </is>
      </c>
      <c r="F9" s="633" t="inlineStr">
        <is>
          <t>Index</t>
        </is>
      </c>
      <c r="G9" s="31" t="n"/>
      <c r="H9" s="31" t="n"/>
      <c r="I9" s="32" t="n"/>
    </row>
    <row r="10" ht="14.5" customHeight="1">
      <c r="E10" s="162" t="inlineStr">
        <is>
          <t>4.</t>
        </is>
      </c>
      <c r="F10" s="633" t="inlineStr">
        <is>
          <t>Steps for Filing Shareholding Pattern</t>
        </is>
      </c>
      <c r="G10" s="31" t="n"/>
      <c r="H10" s="31" t="n"/>
      <c r="I10" s="32" t="n"/>
    </row>
    <row r="11" ht="14.5" customHeight="1">
      <c r="E11" s="162" t="inlineStr">
        <is>
          <t>5.</t>
        </is>
      </c>
      <c r="F11" s="633" t="inlineStr">
        <is>
          <t>Fill up the Shareholding Pattern</t>
        </is>
      </c>
      <c r="G11" s="31" t="n"/>
      <c r="H11" s="31" t="n"/>
      <c r="I11" s="32" t="n"/>
    </row>
    <row r="12" ht="14.5" customHeight="1">
      <c r="I12" s="161" t="n"/>
    </row>
    <row r="13" ht="14.5" customHeight="1">
      <c r="I13" s="161" t="n"/>
    </row>
    <row r="14" ht="20.15" customHeight="1">
      <c r="D14" s="634" t="inlineStr">
        <is>
          <t>1. Overview</t>
        </is>
      </c>
      <c r="E14" s="31" t="n"/>
      <c r="F14" s="31" t="n"/>
      <c r="G14" s="31" t="n"/>
      <c r="H14" s="31" t="n"/>
      <c r="I14" s="31" t="n"/>
      <c r="J14" s="32" t="n"/>
    </row>
    <row r="15" ht="14.5" customHeight="1">
      <c r="D15" s="525" t="inlineStr">
        <is>
          <t xml:space="preserve">The excel utility can be used for creating the XBRL/XML file for efiling of shareholding pattern. </t>
        </is>
      </c>
      <c r="E15" s="635" t="n"/>
      <c r="F15" s="635" t="n"/>
      <c r="G15" s="635" t="n"/>
      <c r="H15" s="635" t="n"/>
      <c r="I15" s="635" t="n"/>
      <c r="J15" s="636" t="n"/>
    </row>
    <row r="16" ht="30" customHeight="1">
      <c r="D16" s="526" t="inlineStr">
        <is>
          <t>Shareholding pattern XBRL filling consists of two processes. Firstly generation of XBRL/XML file of the Shareholding pattern, and upload of generated XBRL/XML file to NSE Listing Center.</t>
        </is>
      </c>
      <c r="E16" s="637" t="n"/>
      <c r="F16" s="637" t="n"/>
      <c r="G16" s="637" t="n"/>
      <c r="H16" s="637" t="n"/>
      <c r="I16" s="637" t="n"/>
      <c r="J16" s="135" t="n"/>
    </row>
    <row r="17" ht="14.5" customHeight="1">
      <c r="D17" s="163" t="n"/>
      <c r="E17" s="163" t="n"/>
      <c r="F17" s="163" t="n"/>
      <c r="G17" s="163" t="n"/>
      <c r="H17" s="163" t="n"/>
      <c r="I17" s="164" t="n"/>
      <c r="J17" s="163" t="n"/>
    </row>
    <row r="18" ht="14.5" customHeight="1">
      <c r="I18" s="161" t="n"/>
    </row>
    <row r="19" ht="20.15" customHeight="1">
      <c r="D19" s="527" t="inlineStr">
        <is>
          <t xml:space="preserve"> 2.  Before you begin</t>
        </is>
      </c>
      <c r="E19" s="31" t="n"/>
      <c r="F19" s="31" t="n"/>
      <c r="G19" s="31" t="n"/>
      <c r="H19" s="31" t="n"/>
      <c r="I19" s="31" t="n"/>
      <c r="J19" s="32" t="n"/>
    </row>
    <row r="20" ht="18" customHeight="1">
      <c r="D20" s="638" t="inlineStr">
        <is>
          <t>1. The version of Microsoft Excel in your system should be Microsoft Office Excel 2007 and above.</t>
        </is>
      </c>
      <c r="J20" s="639" t="n"/>
    </row>
    <row r="21" ht="16.5" customHeight="1">
      <c r="D21" s="640" t="inlineStr">
        <is>
          <t>2. The system should have a file compression software to unzip excel utility file.</t>
        </is>
      </c>
      <c r="J21" s="639" t="n"/>
    </row>
    <row r="22" ht="16.5" customHeight="1">
      <c r="D22" s="641" t="inlineStr">
        <is>
          <t>3. Make sure that you have downloaded the latest Excel Utility from NSE Website to your local system.</t>
        </is>
      </c>
      <c r="J22" s="639" t="n"/>
    </row>
    <row r="23" ht="18.75" customHeight="1">
      <c r="D23" s="641" t="inlineStr">
        <is>
          <t>4. Make sure that you have downloaded the Chrome Browser to view report generated from Excel utility.</t>
        </is>
      </c>
      <c r="J23" s="639" t="n"/>
    </row>
    <row r="24" ht="28.5" customHeight="1">
      <c r="D24" s="642" t="inlineStr">
        <is>
          <t>5. Please enable the Macros (if disabled) as per instructions given in manual, so that all the functionalities of  Excel Utility works fine. Please first go through Enable Macro - Manual attached with zip file.</t>
        </is>
      </c>
      <c r="J24" s="639" t="n"/>
    </row>
    <row r="25" ht="40" customHeight="1">
      <c r="D25" s="643" t="inlineStr">
        <is>
          <t>6. Kindly use this file in local system instead of OneDrive/shared drive.
Because it may gives an error "Run-time error '52' : Bad file name or number" While clicking on textblock button if files saved on OneDrive/shared drive.</t>
        </is>
      </c>
      <c r="E25" s="637" t="n"/>
      <c r="F25" s="637" t="n"/>
      <c r="G25" s="637" t="n"/>
      <c r="H25" s="637" t="n"/>
      <c r="I25" s="637" t="n"/>
      <c r="J25" s="135" t="n"/>
    </row>
    <row r="26" ht="14.5" customHeight="1">
      <c r="I26" s="161" t="n"/>
    </row>
    <row r="27" ht="14.5" customHeight="1">
      <c r="I27" s="161" t="n"/>
    </row>
    <row r="28" ht="20.15" customHeight="1">
      <c r="D28" s="644" t="inlineStr">
        <is>
          <t xml:space="preserve">3. Index </t>
        </is>
      </c>
      <c r="E28" s="31" t="n"/>
      <c r="F28" s="31" t="n"/>
      <c r="G28" s="31" t="n"/>
      <c r="H28" s="31" t="n"/>
      <c r="I28" s="31" t="n"/>
      <c r="J28" s="32" t="n"/>
    </row>
    <row r="29" ht="14.5" customHeight="1">
      <c r="D29" s="165" t="n">
        <v>1</v>
      </c>
      <c r="E29" s="506" t="inlineStr">
        <is>
          <t>Details of general information about company</t>
        </is>
      </c>
      <c r="F29" s="31" t="n"/>
      <c r="G29" s="31" t="n"/>
      <c r="H29" s="31" t="n"/>
      <c r="I29" s="31" t="n"/>
      <c r="J29" s="168" t="inlineStr">
        <is>
          <t>General Info</t>
        </is>
      </c>
    </row>
    <row r="30" ht="14.5" customHeight="1">
      <c r="D30" s="165" t="n">
        <v>2</v>
      </c>
      <c r="E30" s="506" t="inlineStr">
        <is>
          <t>Declaration</t>
        </is>
      </c>
      <c r="F30" s="31" t="n"/>
      <c r="G30" s="31" t="n"/>
      <c r="H30" s="31" t="n"/>
      <c r="I30" s="31" t="n"/>
      <c r="J30" s="168" t="inlineStr">
        <is>
          <t>Declaration</t>
        </is>
      </c>
    </row>
    <row r="31" ht="14.5" customHeight="1">
      <c r="D31" s="165" t="n">
        <v>3</v>
      </c>
      <c r="E31" s="506" t="inlineStr">
        <is>
          <t>Summary</t>
        </is>
      </c>
      <c r="F31" s="31" t="n"/>
      <c r="G31" s="31" t="n"/>
      <c r="H31" s="31" t="n"/>
      <c r="I31" s="31" t="n"/>
      <c r="J31" s="168" t="inlineStr">
        <is>
          <t>Summary</t>
        </is>
      </c>
    </row>
    <row r="32" ht="14.5" customHeight="1">
      <c r="D32" s="165" t="n">
        <v>4</v>
      </c>
      <c r="E32" s="506" t="inlineStr">
        <is>
          <t>Shareholding Pattern</t>
        </is>
      </c>
      <c r="F32" s="31" t="n"/>
      <c r="G32" s="31" t="n"/>
      <c r="H32" s="31" t="n"/>
      <c r="I32" s="31" t="n"/>
      <c r="J32" s="168" t="inlineStr">
        <is>
          <t>Shareholding Pattern</t>
        </is>
      </c>
    </row>
    <row r="33" ht="14.5" customHeight="1">
      <c r="D33" s="165" t="n">
        <v>5</v>
      </c>
      <c r="E33" s="506" t="inlineStr">
        <is>
          <t>Annexure B</t>
        </is>
      </c>
      <c r="F33" s="31" t="n"/>
      <c r="G33" s="31" t="n"/>
      <c r="H33" s="31" t="n"/>
      <c r="I33" s="31" t="n"/>
      <c r="J33" s="168" t="inlineStr">
        <is>
          <t>Annexure B</t>
        </is>
      </c>
    </row>
    <row r="34" ht="14.5" customHeight="1">
      <c r="D34" s="498" t="n"/>
      <c r="E34" s="498" t="n"/>
      <c r="F34" s="498" t="n"/>
      <c r="G34" s="498" t="n"/>
      <c r="H34" s="498" t="n"/>
      <c r="I34" s="167" t="n"/>
      <c r="J34" s="498" t="n"/>
    </row>
    <row r="35" ht="14.5" customHeight="1">
      <c r="D35" s="498" t="n"/>
      <c r="E35" s="498" t="n"/>
      <c r="F35" s="498" t="n"/>
      <c r="G35" s="498" t="n"/>
      <c r="H35" s="498" t="n"/>
      <c r="I35" s="167" t="n"/>
      <c r="J35" s="498" t="n"/>
    </row>
    <row r="36" ht="20.15" customHeight="1">
      <c r="D36" s="527" t="inlineStr">
        <is>
          <t>4. Steps for Filing Shareholding Pattern</t>
        </is>
      </c>
      <c r="E36" s="31" t="n"/>
      <c r="F36" s="31" t="n"/>
      <c r="G36" s="31" t="n"/>
      <c r="H36" s="31" t="n"/>
      <c r="I36" s="31" t="n"/>
      <c r="J36" s="32" t="n"/>
    </row>
    <row r="37" ht="40" customHeight="1">
      <c r="D37" s="645" t="inlineStr">
        <is>
          <t>I.  Fill up the data: Navigate to each field of every section in the sheet to provide applicable data in correct format.  (Formats will get reflected while filling data.)  
   - Use paste special command to paste data from other sheet.</t>
        </is>
      </c>
      <c r="E37" s="635" t="n"/>
      <c r="F37" s="635" t="n"/>
      <c r="G37" s="635" t="n"/>
      <c r="H37" s="635" t="n"/>
      <c r="I37" s="635" t="n"/>
      <c r="J37" s="636" t="n"/>
    </row>
    <row r="38" ht="40" customHeight="1">
      <c r="D38" s="646" t="inlineStr">
        <is>
          <t>II. Validating Sheets:  Click on the ''Validate "  button to ensure that the sheet has been properly filled and also data has been furnished in proper format. If there are some errors on the sheet, excel utility will prompt you about the same.</t>
        </is>
      </c>
      <c r="E38" s="635" t="n"/>
      <c r="F38" s="635" t="n"/>
      <c r="G38" s="635" t="n"/>
      <c r="H38" s="635" t="n"/>
      <c r="I38" s="635" t="n"/>
      <c r="J38" s="636" t="n"/>
    </row>
    <row r="39" ht="53.25" customHeight="1">
      <c r="D39" s="646" t="inlineStr">
        <is>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is>
      </c>
      <c r="E39" s="635" t="n"/>
      <c r="F39" s="635" t="n"/>
      <c r="G39" s="635" t="n"/>
      <c r="H39" s="635" t="n"/>
      <c r="I39" s="635" t="n"/>
      <c r="J39" s="636" t="n"/>
    </row>
    <row r="40" ht="15" customHeight="1">
      <c r="D40" s="638" t="inlineStr">
        <is>
          <t xml:space="preserve">Excel Utility will not allow you to generate XBRL/XML until you rectify all errors. </t>
        </is>
      </c>
      <c r="J40" s="639" t="n"/>
    </row>
    <row r="41" ht="40" customHeight="1">
      <c r="D41" s="647" t="inlineStr">
        <is>
          <t xml:space="preserve">IV. Generate XML :   Excel Utility will not allow you to generate XBRL/XML unless successful validation of all sheet is completed. Now click on 'Generate XML'' to generate XBRL/XML file. 
    - Save the XBRL/XML file in your desired folder in local system. </t>
        </is>
      </c>
      <c r="E41" s="635" t="n"/>
      <c r="F41" s="635" t="n"/>
      <c r="G41" s="635" t="n"/>
      <c r="H41" s="635" t="n"/>
      <c r="I41" s="635" t="n"/>
      <c r="J41" s="636" t="n"/>
    </row>
    <row r="42" ht="70" customHeight="1">
      <c r="D42" s="647" t="inlineStr">
        <is>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is>
      </c>
      <c r="E42" s="635" t="n"/>
      <c r="F42" s="635" t="n"/>
      <c r="G42" s="635" t="n"/>
      <c r="H42" s="635" t="n"/>
      <c r="I42" s="635" t="n"/>
      <c r="J42" s="636" t="n"/>
    </row>
    <row r="43" ht="40" customHeight="1">
      <c r="D43" s="536" t="inlineStr">
        <is>
          <t>VI. Upload XML file to NSE Listing Center: For uploading the XBRL/XML file generated through  Utility, login to NSE Listing Center and upload generated xml file. On Upload screen provide the required information and browse to select XML file and submit the XML.</t>
        </is>
      </c>
      <c r="E43" s="31" t="n"/>
      <c r="F43" s="31" t="n"/>
      <c r="G43" s="31" t="n"/>
      <c r="H43" s="31" t="n"/>
      <c r="I43" s="31" t="n"/>
      <c r="J43" s="32" t="n"/>
    </row>
    <row r="44" ht="14.5" customHeight="1">
      <c r="I44" s="161" t="n"/>
    </row>
    <row r="45" ht="14.5" customHeight="1">
      <c r="I45" s="161" t="n"/>
    </row>
    <row r="46" ht="20.15" customHeight="1">
      <c r="D46" s="644" t="inlineStr">
        <is>
          <t>5. Fill up the Shareholding Pattern</t>
        </is>
      </c>
      <c r="E46" s="31" t="n"/>
      <c r="F46" s="31" t="n"/>
      <c r="G46" s="31" t="n"/>
      <c r="H46" s="31" t="n"/>
      <c r="I46" s="31" t="n"/>
      <c r="J46" s="32" t="n"/>
    </row>
    <row r="47" ht="15" customHeight="1">
      <c r="D47" s="535" t="inlineStr">
        <is>
          <t xml:space="preserve">1. Cells with red fonts indicate mandatory fields. </t>
        </is>
      </c>
      <c r="E47" s="31" t="n"/>
      <c r="F47" s="31" t="n"/>
      <c r="G47" s="31" t="n"/>
      <c r="H47" s="31" t="n"/>
      <c r="I47" s="31" t="n"/>
      <c r="J47" s="32" t="n"/>
    </row>
    <row r="48" ht="15" customHeight="1">
      <c r="D48" s="535" t="inlineStr">
        <is>
          <t>2. If mandatory field is left empty, then Utility will not allow you to proceed further for generating XML.</t>
        </is>
      </c>
      <c r="E48" s="31" t="n"/>
      <c r="F48" s="31" t="n"/>
      <c r="G48" s="31" t="n"/>
      <c r="H48" s="31" t="n"/>
      <c r="I48" s="31" t="n"/>
      <c r="J48" s="32" t="n"/>
    </row>
    <row r="49" ht="15" customHeight="1">
      <c r="D49" s="535" t="inlineStr">
        <is>
          <t>3. You are not allowed to enter data in the Grey Cells.</t>
        </is>
      </c>
      <c r="E49" s="31" t="n"/>
      <c r="F49" s="31" t="n"/>
      <c r="G49" s="31" t="n"/>
      <c r="H49" s="31" t="n"/>
      <c r="I49" s="31" t="n"/>
      <c r="J49" s="32" t="n"/>
    </row>
    <row r="50" ht="30" customHeight="1">
      <c r="D50" s="535" t="inlineStr">
        <is>
          <t>4. If fields are not applicable to your company then leave it blank. Do not insert Zero unless it is a mandatory field.</t>
        </is>
      </c>
      <c r="E50" s="31" t="n"/>
      <c r="F50" s="31" t="n"/>
      <c r="G50" s="31" t="n"/>
      <c r="H50" s="31" t="n"/>
      <c r="I50" s="31" t="n"/>
      <c r="J50" s="32" t="n"/>
    </row>
    <row r="51" ht="30" customHeight="1">
      <c r="D51" s="535" t="inlineStr">
        <is>
          <t>5. Data provided must be in correct format, otherwise Utility will not allow you to proceed further for generating XML.</t>
        </is>
      </c>
      <c r="E51" s="31" t="n"/>
      <c r="F51" s="31" t="n"/>
      <c r="G51" s="31" t="n"/>
      <c r="H51" s="31" t="n"/>
      <c r="I51" s="31" t="n"/>
      <c r="J51" s="32" t="n"/>
    </row>
    <row r="52" ht="45" customHeight="1">
      <c r="D52" s="536" t="inlineStr">
        <is>
          <t>6. Adding new rows: Sections such as Promoters details allow you to enter as much data in a tabular form. You can Click on  "Add" to add more rows. To add more than one row you must fill data in the mandatory fields of the previous row.</t>
        </is>
      </c>
      <c r="E52" s="31" t="n"/>
      <c r="F52" s="31" t="n"/>
      <c r="G52" s="31" t="n"/>
      <c r="H52" s="31" t="n"/>
      <c r="I52" s="31" t="n"/>
      <c r="J52" s="32" t="n"/>
    </row>
    <row r="53" ht="30" customHeight="1">
      <c r="D53" s="536" t="inlineStr">
        <is>
          <t>7. Deleting rows: Rows that has been added can be removed by clicking the button "Delete". A popup will ask you to provide the range of rows you want to delete.</t>
        </is>
      </c>
      <c r="E53" s="31" t="n"/>
      <c r="F53" s="31" t="n"/>
      <c r="G53" s="31" t="n"/>
      <c r="H53" s="31" t="n"/>
      <c r="I53" s="31" t="n"/>
      <c r="J53" s="32" t="n"/>
    </row>
    <row r="54" ht="15" customHeight="1">
      <c r="D54" s="537" t="inlineStr">
        <is>
          <t>8. Select data from "Dropdown list" wherever applicable.</t>
        </is>
      </c>
      <c r="E54" s="31" t="n"/>
      <c r="F54" s="31" t="n"/>
      <c r="G54" s="31" t="n"/>
      <c r="H54" s="31" t="n"/>
      <c r="I54" s="31" t="n"/>
      <c r="J54" s="32" t="n"/>
    </row>
    <row r="55" ht="15" customHeight="1">
      <c r="D55" s="534" t="inlineStr">
        <is>
          <t>9. Adding Notes:  Click on "Add Notes" button to add notes</t>
        </is>
      </c>
      <c r="E55" s="31" t="n"/>
      <c r="F55" s="31" t="n"/>
      <c r="G55" s="31" t="n"/>
      <c r="H55" s="31" t="n"/>
      <c r="I55" s="31" t="n"/>
      <c r="J55" s="32" t="n"/>
    </row>
    <row r="56" ht="14.5" customHeight="1">
      <c r="I56" s="161" t="n"/>
    </row>
    <row r="57" ht="14.5" customHeight="1">
      <c r="I57" s="161" t="n"/>
    </row>
    <row r="58" ht="14.5" customHeight="1">
      <c r="I58" s="161" t="n"/>
    </row>
  </sheetData>
  <sheetProtection selectLockedCells="0" selectUnlockedCells="0" algorithmName="SHA-512" sheet="1" objects="1" insertRows="1" insertHyperlinks="1" autoFilter="1" scenarios="1" formatColumns="1" deleteColumns="1" insertColumns="1" pivotTables="1" deleteRows="1" formatCells="1" saltValue="tngtLQ1VzSPbNRYbxeebhg==" formatRows="1" sort="1" spinCount="100000" hashValue="NoXMovnKSfHxsi3fWPTFKirlOgWX41vvPdmS6beDBS+ObEXBdGN60HJHFkY5MOvzNgO7Gw6VuCwy+rSAe37BPw=="/>
  <mergeCells count="40">
    <mergeCell ref="D28:J28"/>
    <mergeCell ref="F9:I9"/>
    <mergeCell ref="D39:J39"/>
    <mergeCell ref="D25:J25"/>
    <mergeCell ref="E33:I33"/>
    <mergeCell ref="D55:J55"/>
    <mergeCell ref="D24:J24"/>
    <mergeCell ref="D42:J42"/>
    <mergeCell ref="D15:J15"/>
    <mergeCell ref="D51:J51"/>
    <mergeCell ref="D23:J23"/>
    <mergeCell ref="D38:J38"/>
    <mergeCell ref="D14:J14"/>
    <mergeCell ref="D54:J54"/>
    <mergeCell ref="E29:I29"/>
    <mergeCell ref="D50:J50"/>
    <mergeCell ref="F11:I11"/>
    <mergeCell ref="D20:J20"/>
    <mergeCell ref="D19:J19"/>
    <mergeCell ref="E31:I31"/>
    <mergeCell ref="F10:I10"/>
    <mergeCell ref="D46:J46"/>
    <mergeCell ref="E30:I30"/>
    <mergeCell ref="D22:J22"/>
    <mergeCell ref="D40:J40"/>
    <mergeCell ref="D36:J36"/>
    <mergeCell ref="E6:I6"/>
    <mergeCell ref="F7:I7"/>
    <mergeCell ref="D52:J52"/>
    <mergeCell ref="D21:J21"/>
    <mergeCell ref="D49:J49"/>
    <mergeCell ref="D41:J41"/>
    <mergeCell ref="D48:J48"/>
    <mergeCell ref="F8:I8"/>
    <mergeCell ref="E32:I32"/>
    <mergeCell ref="D53:J53"/>
    <mergeCell ref="D47:J47"/>
    <mergeCell ref="D16:J16"/>
    <mergeCell ref="D43:J43"/>
    <mergeCell ref="D37:J37"/>
  </mergeCells>
  <hyperlinks>
    <hyperlink ref="F7" location="Index!D14" display="Overview"/>
    <hyperlink ref="F8" location="Index!D19" display="Before you begin"/>
    <hyperlink ref="F9" location="Index!D28" display="Index"/>
    <hyperlink ref="F10" location="Index!D36" display="Steps for Filing Shareholding Pattern"/>
    <hyperlink ref="F11" location="Index!D46" display="Fill up the Shareholding Pattern"/>
    <hyperlink ref="J29" location="GeneralInfo!E5" display="General Info"/>
    <hyperlink ref="J30" location="Declaration!D8" display="Declaration"/>
    <hyperlink ref="J31" location="Summary!E8" display="Summary"/>
    <hyperlink ref="J32" location="'Shareholding Pattern'!E9" display="Shareholding Pattern"/>
    <hyperlink ref="J33" location="'Annexure B'!D8" display="Annexure B"/>
  </hyperlinks>
  <pageMargins left="0.7" right="0.7" top="0.75" bottom="0.75" header="0.3" footer="0.3"/>
  <pageSetup orientation="portrait" paperSize="9"/>
  <headerFooter>
    <oddHeader/>
    <oddFooter>&amp;L&amp;"Arial"&amp;8 &amp;K8585FF INTERNAL</oddFooter>
    <evenHeader/>
    <evenFooter/>
    <firstHeader/>
    <firstFooter/>
  </headerFooter>
  <drawing xmlns:r="http://schemas.openxmlformats.org/officeDocument/2006/relationships" r:id="rId1"/>
</worksheet>
</file>

<file path=xl/worksheets/sheet10.xml><?xml version="1.0" encoding="utf-8"?>
<worksheet xmlns="http://schemas.openxmlformats.org/spreadsheetml/2006/main">
  <sheetPr codeName="Sheet5">
    <tabColor theme="7"/>
    <outlinePr summaryBelow="1" summaryRight="1"/>
    <pageSetUpPr/>
  </sheetPr>
  <dimension ref="D1:BI62"/>
  <sheetViews>
    <sheetView showGridLines="0" topLeftCell="A7" zoomScale="80" zoomScaleNormal="80" workbookViewId="0">
      <pane xSplit="6" ySplit="5" topLeftCell="Y43" activePane="bottomRight" state="frozen"/>
      <selection activeCell="A7" sqref="A7"/>
      <selection pane="topRight" activeCell="G7" sqref="G7"/>
      <selection pane="bottomLeft" activeCell="A12" sqref="A12"/>
      <selection pane="bottomRight" activeCell="AK15" sqref="AK15"/>
    </sheetView>
  </sheetViews>
  <sheetFormatPr baseColWidth="8" defaultColWidth="0" defaultRowHeight="14.5"/>
  <cols>
    <col hidden="1" width="2.26953125" customWidth="1" min="1" max="1"/>
    <col hidden="1" width="2.1796875" customWidth="1" min="2" max="2"/>
    <col width="2" customWidth="1" min="3" max="3"/>
    <col width="8.7265625" customWidth="1" min="4" max="4"/>
    <col width="33.26953125" customWidth="1" min="5" max="5"/>
    <col hidden="1" width="35.7265625" customWidth="1" min="6" max="6"/>
    <col width="38" customWidth="1" min="7" max="7"/>
    <col width="13.7265625" customWidth="1" min="8" max="8"/>
    <col width="20.7265625" customWidth="1" min="9" max="10"/>
    <col hidden="1" width="20.7265625" customWidth="1" min="11" max="12"/>
    <col width="20.7265625" customWidth="1" min="13" max="15"/>
    <col hidden="1" width="20.7265625" customWidth="1" min="16" max="16"/>
    <col width="20.7265625" customWidth="1" min="17" max="18"/>
    <col hidden="1" width="20.7265625" customWidth="1" min="19" max="22"/>
    <col width="20.7265625" customWidth="1" min="23" max="23"/>
    <col width="25.7265625" customWidth="1" min="24" max="24"/>
    <col width="20.7265625" customWidth="1" min="25" max="26"/>
    <col hidden="1" width="20.7265625" customWidth="1" min="27" max="34"/>
    <col width="20.7265625" customWidth="1" min="35" max="36"/>
    <col width="20.7265625" customWidth="1" style="180" min="37" max="37"/>
    <col width="3.7265625" customWidth="1" style="180" min="38" max="38"/>
    <col hidden="1" width="5.7265625" customWidth="1" min="39" max="41"/>
    <col hidden="1" width="1" customWidth="1" min="42" max="16384"/>
  </cols>
  <sheetData>
    <row r="1" hidden="1">
      <c r="I1" t="n">
        <v>46</v>
      </c>
      <c r="AZ1" t="inlineStr">
        <is>
          <t>Director or Director's Relatives</t>
        </is>
      </c>
    </row>
    <row r="2" hidden="1">
      <c r="E2" t="inlineStr">
        <is>
          <t>Category of other indian shareholders</t>
        </is>
      </c>
      <c r="F2" t="inlineStr">
        <is>
          <t>Category or more than one percentage</t>
        </is>
      </c>
      <c r="G2" t="inlineStr">
        <is>
          <t>Name of shareholder</t>
        </is>
      </c>
      <c r="H2" t="inlineStr">
        <is>
          <t>Permanent account number of shareholder</t>
        </is>
      </c>
      <c r="I2" t="inlineStr">
        <is>
          <t>Number of shareholders</t>
        </is>
      </c>
      <c r="J2" t="inlineStr">
        <is>
          <t>Number of fully paid up equity shares</t>
        </is>
      </c>
      <c r="K2" t="inlineStr">
        <is>
          <t>Number of partly paid-up equity shares</t>
        </is>
      </c>
      <c r="L2" t="inlineStr">
        <is>
          <t>Number of shares underlying outstanding depository receipts</t>
        </is>
      </c>
      <c r="M2" t="inlineStr">
        <is>
          <t>Total number of shares</t>
        </is>
      </c>
      <c r="N2" t="inlineStr">
        <is>
          <t>Shareholding as a percentage of total number of shares held by promoters and public shareholders and custodians or DR holders</t>
        </is>
      </c>
      <c r="O2" t="inlineStr">
        <is>
          <t>Number of voting rights held by same class of securities</t>
        </is>
      </c>
      <c r="P2" t="inlineStr">
        <is>
          <t>Number of voting rights held by differential voting rights</t>
        </is>
      </c>
      <c r="Q2" t="inlineStr">
        <is>
          <t>Total Number of voting rights</t>
        </is>
      </c>
      <c r="R2" t="inlineStr">
        <is>
          <t>Percentage of total number of voting rights</t>
        </is>
      </c>
      <c r="S2" t="inlineStr">
        <is>
          <t>Number of shares underlying outstanding convertible securities</t>
        </is>
      </c>
      <c r="T2" t="inlineStr">
        <is>
          <t>Number of shares underlying outstanding warrants</t>
        </is>
      </c>
      <c r="U2" t="inlineStr">
        <is>
          <t>Number Of Outstanding ESOP Granted</t>
        </is>
      </c>
      <c r="V2" t="inlineStr">
        <is>
          <t>Total Number of shares underlying outstanding convertible securities, warrants and ESOP</t>
        </is>
      </c>
      <c r="W2" t="inlineStr">
        <is>
          <t>Total number of shares on fully diluted basis including warrants, ESOP and convertible securities</t>
        </is>
      </c>
      <c r="X2" t="inlineStr">
        <is>
          <t>Total shareholding as a percentage assuming full conversion of convertible securities, warrants and ESOP</t>
        </is>
      </c>
      <c r="Y2" t="inlineStr">
        <is>
          <t xml:space="preserve">Number of the locked-in-shares </t>
        </is>
      </c>
      <c r="Z2" t="inlineStr">
        <is>
          <t>Locked-in-shares as a percentage of total number of shares</t>
        </is>
      </c>
      <c r="AA2" t="inlineStr">
        <is>
          <t>Number of shares encumbered under pledged</t>
        </is>
      </c>
      <c r="AB2" t="inlineStr">
        <is>
          <t>Encumbered share under pledged as percentage of total number of shares</t>
        </is>
      </c>
      <c r="AC2" t="inlineStr">
        <is>
          <t>Number of shares encumbered under non disposal undertaking</t>
        </is>
      </c>
      <c r="AD2" t="inlineStr">
        <is>
          <t>Encumbered share under non disposal undertaking as percentage of total number of shares</t>
        </is>
      </c>
      <c r="AE2" t="inlineStr">
        <is>
          <t>Number of shares encumbered under other encumbrances</t>
        </is>
      </c>
      <c r="AF2" t="inlineStr">
        <is>
          <t>Encumbered share under other encumbrances as percentage of total number of shares</t>
        </is>
      </c>
      <c r="AG2" t="inlineStr">
        <is>
          <t>Total number of shares encumbered</t>
        </is>
      </c>
      <c r="AH2" t="inlineStr">
        <is>
          <t>Encumbered shares held as percentage of total number of shares</t>
        </is>
      </c>
      <c r="AI2" t="inlineStr">
        <is>
          <t>Number of equity shares held in dematerialized form</t>
        </is>
      </c>
      <c r="AJ2" t="inlineStr">
        <is>
          <t>Reason for not providing PAN</t>
        </is>
      </c>
      <c r="AK2" t="inlineStr">
        <is>
          <t>Shareholder type</t>
        </is>
      </c>
      <c r="AZ2" t="inlineStr">
        <is>
          <t>Bodies Corporate</t>
        </is>
      </c>
      <c r="BH2" t="inlineStr">
        <is>
          <t>Promoter</t>
        </is>
      </c>
      <c r="BI2" t="inlineStr">
        <is>
          <t>Promoter Group</t>
        </is>
      </c>
    </row>
    <row r="3" hidden="1">
      <c r="AZ3" t="inlineStr">
        <is>
          <t>Partnership Firms</t>
        </is>
      </c>
    </row>
    <row r="4" hidden="1">
      <c r="AZ4" t="inlineStr">
        <is>
          <t>Trusts</t>
        </is>
      </c>
    </row>
    <row r="5" hidden="1">
      <c r="AZ5" t="inlineStr">
        <is>
          <t>Person Acting in Concert</t>
        </is>
      </c>
    </row>
    <row r="6" hidden="1">
      <c r="AZ6" t="inlineStr">
        <is>
          <t>Other</t>
        </is>
      </c>
    </row>
    <row r="7" ht="15" customHeight="1"/>
    <row r="8" ht="15" customHeight="1"/>
    <row r="9" ht="29.25" customHeight="1">
      <c r="D9" s="476" t="inlineStr">
        <is>
          <t>Sr. No.</t>
        </is>
      </c>
      <c r="E9" s="476" t="inlineStr">
        <is>
          <t>Category</t>
        </is>
      </c>
      <c r="F9" s="476" t="n"/>
      <c r="G9" s="476" t="inlineStr">
        <is>
          <t>Name
of the 
Shareholders
     (I)</t>
        </is>
      </c>
      <c r="H9" s="476" t="inlineStr">
        <is>
          <t>PAN 
(II)</t>
        </is>
      </c>
      <c r="I9" s="476" t="inlineStr">
        <is>
          <t>No.
of the 
Shareholders
     (I)</t>
        </is>
      </c>
      <c r="J9" s="476" t="inlineStr">
        <is>
          <t>No. of fully paid up equity shares held
(IV)</t>
        </is>
      </c>
      <c r="K9" s="476" t="inlineStr">
        <is>
          <t>No. Of Partly paid-up equity shares held
(V)</t>
        </is>
      </c>
      <c r="L9" s="476" t="inlineStr">
        <is>
          <t>No. Of shares underlying Depository Receipts
(VI)</t>
        </is>
      </c>
      <c r="M9" s="476" t="inlineStr">
        <is>
          <t>Total nos. shares
held
(VII) = (IV)+(V)+ (VI)</t>
        </is>
      </c>
      <c r="N9" s="476" t="inlineStr">
        <is>
          <t>Shareholding as a % of total no. of shares (calculated as per SCRR, 1957)
(VIII)
As a % of (A+B+C2)</t>
        </is>
      </c>
      <c r="O9" s="476" t="inlineStr">
        <is>
          <t>Number of Voting Rights held in each class of securities
(IX)</t>
        </is>
      </c>
      <c r="P9" s="31" t="n"/>
      <c r="Q9" s="31" t="n"/>
      <c r="R9" s="32" t="n"/>
      <c r="S9" s="493" t="inlineStr">
        <is>
          <t>No. Of Shares Underlying Outstanding convertible securities
(XA)</t>
        </is>
      </c>
      <c r="T9" s="493" t="inlineStr">
        <is>
          <t>No. of Shares Underlying Outstanding Warrants
(XB)</t>
        </is>
      </c>
      <c r="U9" s="493" t="inlineStr">
        <is>
          <t>No. Of Outstanding ESOP Granted
(XC)</t>
        </is>
      </c>
      <c r="V9" s="493" t="inlineStr">
        <is>
          <t>No. of Shares Underlying Outstanding convertible securities, No. of Warrants and ESOP etc.
(X) = (XA+XB+XC)</t>
        </is>
      </c>
      <c r="W9" s="493" t="inlineStr">
        <is>
          <t>Total No. of shares on fully diluted basis (including warrants and Convertible Securities etc.) (XI)=(VII+X)</t>
        </is>
      </c>
      <c r="X9" s="562" t="inlineStr">
        <is>
          <t>Shareholding , as a % assuming full conversion of convertible securities ( as a percentage of diluted share capital)
(XII)= (VII)+(X)
As a % of (A+B+C2)</t>
        </is>
      </c>
      <c r="Y9" s="476" t="inlineStr">
        <is>
          <t>Number of Locked in shares
(XIII)</t>
        </is>
      </c>
      <c r="Z9" s="636" t="n"/>
      <c r="AA9" s="476" t="inlineStr">
        <is>
          <t>Number of Shares pledged
(XIV)</t>
        </is>
      </c>
      <c r="AB9" s="636" t="n"/>
      <c r="AC9" s="476" t="inlineStr">
        <is>
          <t>Non-Disposal Undertaking
(XV)</t>
        </is>
      </c>
      <c r="AD9" s="636" t="n"/>
      <c r="AE9" s="476" t="inlineStr">
        <is>
          <t>Other encumbrances, if any
(XVI)</t>
        </is>
      </c>
      <c r="AF9" s="636" t="n"/>
      <c r="AG9" s="476" t="inlineStr">
        <is>
          <t>Total Number of Shares encumbered
(XVII) = (XIV+XV+XVI)</t>
        </is>
      </c>
      <c r="AH9" s="636" t="n"/>
      <c r="AI9" s="476" t="inlineStr">
        <is>
          <t>Number of equity shares held in dematerialized form 
(XVIII)</t>
        </is>
      </c>
      <c r="AJ9" s="476" t="inlineStr">
        <is>
          <t>Reason for not providing PAN</t>
        </is>
      </c>
      <c r="AK9" s="476" t="inlineStr">
        <is>
          <t>Shareholder type</t>
        </is>
      </c>
      <c r="BD9" t="inlineStr">
        <is>
          <t>Category</t>
        </is>
      </c>
    </row>
    <row r="10" ht="31.5" customHeight="1">
      <c r="D10" s="605" t="n"/>
      <c r="E10" s="605" t="n"/>
      <c r="F10" s="605" t="n"/>
      <c r="G10" s="605" t="n"/>
      <c r="H10" s="605" t="n"/>
      <c r="I10" s="605" t="n"/>
      <c r="J10" s="605" t="n"/>
      <c r="K10" s="605" t="n"/>
      <c r="L10" s="605" t="n"/>
      <c r="M10" s="605" t="n"/>
      <c r="N10" s="605" t="n"/>
      <c r="O10" s="476" t="inlineStr">
        <is>
          <t>No of Voting (XIV)
Rights</t>
        </is>
      </c>
      <c r="P10" s="31" t="n"/>
      <c r="Q10" s="32" t="n"/>
      <c r="R10" s="476" t="inlineStr">
        <is>
          <t>Total as
a % of
Total
Voting
rights</t>
        </is>
      </c>
      <c r="S10" s="605" t="n"/>
      <c r="T10" s="605" t="n"/>
      <c r="U10" s="605" t="n"/>
      <c r="V10" s="605" t="n"/>
      <c r="W10" s="605" t="n"/>
      <c r="X10" s="605" t="n"/>
      <c r="Y10" s="67" t="n"/>
      <c r="Z10" s="135" t="n"/>
      <c r="AA10" s="67" t="n"/>
      <c r="AB10" s="135" t="n"/>
      <c r="AC10" s="67" t="n"/>
      <c r="AD10" s="135" t="n"/>
      <c r="AE10" s="67" t="n"/>
      <c r="AF10" s="135" t="n"/>
      <c r="AG10" s="67" t="n"/>
      <c r="AH10" s="135" t="n"/>
      <c r="AI10" s="605" t="n"/>
      <c r="AJ10" s="605" t="n"/>
      <c r="AK10" s="605" t="n"/>
      <c r="BD10" t="inlineStr">
        <is>
          <t>More than 1 percentage of shareholding</t>
        </is>
      </c>
    </row>
    <row r="11" ht="78.75" customHeight="1">
      <c r="D11" s="606" t="n"/>
      <c r="E11" s="606" t="n"/>
      <c r="F11" s="606" t="n"/>
      <c r="G11" s="606" t="n"/>
      <c r="H11" s="606" t="n"/>
      <c r="I11" s="606" t="n"/>
      <c r="J11" s="606" t="n"/>
      <c r="K11" s="606" t="n"/>
      <c r="L11" s="606" t="n"/>
      <c r="M11" s="606" t="n"/>
      <c r="N11" s="606" t="n"/>
      <c r="O11" s="476" t="inlineStr">
        <is>
          <t>Class
eg:
X</t>
        </is>
      </c>
      <c r="P11" s="476" t="inlineStr">
        <is>
          <t>Class
eg:y</t>
        </is>
      </c>
      <c r="Q11" s="476" t="inlineStr">
        <is>
          <t>Total</t>
        </is>
      </c>
      <c r="R11" s="606" t="n"/>
      <c r="S11" s="606" t="n"/>
      <c r="T11" s="606" t="n"/>
      <c r="U11" s="606" t="n"/>
      <c r="V11" s="606" t="n"/>
      <c r="W11" s="606" t="n"/>
      <c r="X11" s="606" t="n"/>
      <c r="Y11" s="562"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493" t="inlineStr">
        <is>
          <t>No.
(a)</t>
        </is>
      </c>
      <c r="AH11" s="562" t="inlineStr">
        <is>
          <t>As a % of total Shares held
(b)</t>
        </is>
      </c>
      <c r="AI11" s="606" t="n"/>
      <c r="AJ11" s="606" t="n"/>
      <c r="AK11" s="606" t="n"/>
    </row>
    <row r="12" ht="24" customHeight="1">
      <c r="D12" s="7" t="inlineStr">
        <is>
          <t>A1(d)</t>
        </is>
      </c>
      <c r="E12" s="39" t="inlineStr">
        <is>
          <t>Any Other (specify)</t>
        </is>
      </c>
      <c r="F12" s="62" t="n"/>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2" t="n"/>
      <c r="AJ12" s="22" t="n"/>
      <c r="AK12" s="23" t="n"/>
    </row>
    <row r="13" hidden="1" ht="20.15" customFormat="1" customHeight="1" s="9">
      <c r="D13" s="48" t="n"/>
      <c r="E13" s="64" t="n"/>
      <c r="F13" s="59" t="n"/>
      <c r="G13" s="59" t="n"/>
      <c r="H13" s="740" t="n"/>
      <c r="I13" s="740" t="n"/>
      <c r="J13" s="740" t="n"/>
      <c r="K13" s="741" t="n"/>
      <c r="L13" s="741" t="n"/>
      <c r="M13" s="755">
        <f>+IFERROR(IF(COUNT(J13:L13),ROUND(SUM(J13:L13),0),""),"")</f>
        <v/>
      </c>
      <c r="N13" s="754">
        <f>+IFERROR(IF(COUNT(M13),ROUND(M13/'Shareholding Pattern'!$L$78*100,2),""),0)</f>
        <v/>
      </c>
      <c r="O13" s="744">
        <f>IF(J13="","",J13)</f>
        <v/>
      </c>
      <c r="P13" s="745" t="n"/>
      <c r="Q13" s="730">
        <f>+IFERROR(IF(COUNT(O13:P13),ROUND(SUM(O13,P13),2),""),"")</f>
        <v/>
      </c>
      <c r="R13" s="754">
        <f>+IFERROR(IF(COUNT(Q13),ROUND(Q13/('Shareholding Pattern'!$P$79)*100,2),""),0)</f>
        <v/>
      </c>
      <c r="S13" s="741" t="n"/>
      <c r="T13" s="741" t="n"/>
      <c r="U13" s="741" t="n"/>
      <c r="V13" s="758">
        <f>+IFERROR(IF(COUNT(S13:U13),ROUND(SUM(S13:U13),0),""),"")</f>
        <v/>
      </c>
      <c r="W13" s="747">
        <f>+IFERROR(IF(COUNT(M13,V13),ROUND(SUM(M13,V13),0),""),"")</f>
        <v/>
      </c>
      <c r="X13" s="754">
        <f>+IFERROR(IF(COUNT(M13,V13),ROUND(SUM(V13,M13)/SUM('Shareholding Pattern'!$L$78,'Shareholding Pattern'!$U$78)*100,2),""),0)</f>
        <v/>
      </c>
      <c r="Y13" s="741" t="n"/>
      <c r="Z13" s="754">
        <f>+IFERROR(IF(COUNT(Y13),ROUND(SUM(Y13)/SUM(M13)*100,2),""),0)</f>
        <v/>
      </c>
      <c r="AA13" s="741" t="n"/>
      <c r="AB13" s="754">
        <f>+IFERROR(IF(COUNT(AA13),ROUND(SUM(AA13)/SUM(M13)*100,2),""),0)</f>
        <v/>
      </c>
      <c r="AC13" s="741" t="n"/>
      <c r="AD13" s="754">
        <f>+IFERROR(IF(COUNT(AC13),ROUND(SUM(AC13)/SUM(M13)*100,2),""),0)</f>
        <v/>
      </c>
      <c r="AE13" s="741" t="n"/>
      <c r="AF13" s="754">
        <f>+IFERROR(IF(COUNT(AE13),ROUND(SUM(AE13)/SUM(M13)*100,2),""),0)</f>
        <v/>
      </c>
      <c r="AG13" s="748">
        <f>+IFERROR(IF(COUNT(AA13,AC13,AE13),ROUND(SUM(AA13,AC13,AE13),0),""),"")</f>
        <v/>
      </c>
      <c r="AH13" s="743">
        <f>+IFERROR(IF(COUNT(AG13),ROUND(SUM(AG13)/SUM(M13)*100,2),""),0)</f>
        <v/>
      </c>
      <c r="AI13" s="759" t="n"/>
      <c r="AJ13" s="752" t="n"/>
      <c r="AK13" s="753" t="n"/>
      <c r="AL13" s="179">
        <f>IF(COUNT(H61:$AI$15045)=0,"",SUM(AK1:AK65579))</f>
        <v/>
      </c>
      <c r="AN13" s="210">
        <f>IF(SUM(M13)&gt;0,1,0)</f>
        <v/>
      </c>
      <c r="AO13" s="210">
        <f>IF(COUNT(M13:$M$15045)=0,"",SUM(AN1:AN65577))</f>
        <v/>
      </c>
    </row>
    <row r="14" ht="24.75" customHeight="1">
      <c r="D14" s="67" t="n"/>
      <c r="E14" s="31"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1" t="n"/>
      <c r="AF14" s="31" t="n"/>
      <c r="AG14" s="31" t="n"/>
      <c r="AH14" s="31" t="n"/>
      <c r="AI14" s="31" t="n"/>
      <c r="AJ14" s="31" t="n"/>
      <c r="AK14" s="32" t="n"/>
    </row>
    <row r="15" ht="24.75" customHeight="1">
      <c r="D15" s="48" t="n">
        <v>1</v>
      </c>
      <c r="E15" s="465" t="inlineStr">
        <is>
          <t>Bodies Corporate</t>
        </is>
      </c>
      <c r="F15" s="466" t="n"/>
      <c r="G15" s="466" t="inlineStr">
        <is>
          <t xml:space="preserve">Skyways Air Services Limited   </t>
        </is>
      </c>
      <c r="H15" s="741" t="inlineStr">
        <is>
          <t>AABCS3895B</t>
        </is>
      </c>
      <c r="I15" s="741" t="n">
        <v>1</v>
      </c>
      <c r="J15" s="741" t="n">
        <v>5773900</v>
      </c>
      <c r="K15" s="741" t="n"/>
      <c r="L15" s="741" t="n"/>
      <c r="M15" s="760">
        <f>+IFERROR(IF(COUNT(J15:L15),ROUND(SUM(J15:L15),0),""),"")</f>
        <v/>
      </c>
      <c r="N15" s="730">
        <f>+IFERROR(IF(COUNT(M15),ROUND(M15/'Shareholding Pattern'!$L$78*100,2),""),0)</f>
        <v/>
      </c>
      <c r="O15" s="745">
        <f>IF(J15="","",J15)</f>
        <v/>
      </c>
      <c r="P15" s="745" t="n"/>
      <c r="Q15" s="705">
        <f>+IFERROR(IF(COUNT(O15:P15),ROUND(SUM(O15,P15),2),""),"")</f>
        <v/>
      </c>
      <c r="R15" s="730">
        <f>+IFERROR(IF(COUNT(Q15),ROUND(Q15/('Shareholding Pattern'!$P$79)*100,2),""),0)</f>
        <v/>
      </c>
      <c r="S15" s="741" t="n"/>
      <c r="T15" s="741" t="n"/>
      <c r="U15" s="741" t="n"/>
      <c r="V15" s="760">
        <f>+IFERROR(IF(COUNT(S15:U15),ROUND(SUM(S15:U15),0),""),"")</f>
        <v/>
      </c>
      <c r="W15" s="748">
        <f>+IFERROR(IF(COUNT(M15,V15),ROUND(SUM(M15,V15),0),""),"")</f>
        <v/>
      </c>
      <c r="X15" s="730">
        <f>+IFERROR(IF(COUNT(M15,V15),ROUND(SUM(V15,M15)/SUM('Shareholding Pattern'!$L$78,'Shareholding Pattern'!$U$78)*100,2),""),0)</f>
        <v/>
      </c>
      <c r="Y15" s="741" t="n">
        <v>1475200</v>
      </c>
      <c r="Z15" s="705">
        <f>+IFERROR(IF(COUNT(Y15),ROUND(SUM(Y15)/SUM(M15)*100,2),""),0)</f>
        <v/>
      </c>
      <c r="AA15" s="741" t="n"/>
      <c r="AB15" s="705">
        <f>+IFERROR(IF(COUNT(AA15),ROUND(SUM(AA15)/SUM(M15)*100,2),""),0)</f>
        <v/>
      </c>
      <c r="AC15" s="741" t="n"/>
      <c r="AD15" s="705">
        <f>+IFERROR(IF(COUNT(AC15),ROUND(SUM(AC15)/SUM(M15)*100,2),""),0)</f>
        <v/>
      </c>
      <c r="AE15" s="741" t="n"/>
      <c r="AF15" s="705">
        <f>+IFERROR(IF(COUNT(AE15),ROUND(SUM(AE15)/SUM(M15)*100,2),""),0)</f>
        <v/>
      </c>
      <c r="AG15" s="748">
        <f>+IFERROR(IF(COUNT(AA15,AC15,AE15),ROUND(SUM(AA15,AC15,AE15),0),""),"")</f>
        <v/>
      </c>
      <c r="AH15" s="751">
        <f>+IFERROR(IF(COUNT(AG15),ROUND(SUM(AG15)/SUM(M15)*100,2),""),0)</f>
        <v/>
      </c>
      <c r="AI15" s="761" t="n">
        <v>5773900</v>
      </c>
      <c r="AJ15" s="752" t="n"/>
      <c r="AK15" s="753" t="inlineStr">
        <is>
          <t>Promoter</t>
        </is>
      </c>
      <c r="AL15" s="179">
        <f>IF(COUNT(H63:$AI$15045)=0,"",SUM(AK3:AK65581))</f>
        <v/>
      </c>
      <c r="AM15" s="9" t="n"/>
      <c r="AN15" s="210">
        <f>IF(SUM(M15)&gt;0,1,0)</f>
        <v/>
      </c>
    </row>
    <row r="16" ht="24.75" customHeight="1">
      <c r="D16" s="48" t="n">
        <v>2</v>
      </c>
      <c r="E16" s="465" t="inlineStr">
        <is>
          <t>Bodies Corporate</t>
        </is>
      </c>
      <c r="F16" s="466" t="n"/>
      <c r="G16" s="466" t="inlineStr">
        <is>
          <t>Rahat Continental Private Limited</t>
        </is>
      </c>
      <c r="H16" s="741" t="inlineStr">
        <is>
          <t>AABCR5347P</t>
        </is>
      </c>
      <c r="I16" s="741" t="n">
        <v>0</v>
      </c>
      <c r="J16" s="741" t="n">
        <v>0</v>
      </c>
      <c r="K16" s="741" t="n"/>
      <c r="L16" s="741" t="n"/>
      <c r="M16" s="760">
        <f>+IFERROR(IF(COUNT(J16:L16),ROUND(SUM(J16:L16),0),""),"")</f>
        <v/>
      </c>
      <c r="N16" s="730">
        <f>+IFERROR(IF(COUNT(M16),ROUND(M16/'Shareholding Pattern'!$L$78*100,2),""),0)</f>
        <v/>
      </c>
      <c r="O16" s="745">
        <f>IF(J16="","",J16)</f>
        <v/>
      </c>
      <c r="P16" s="745" t="n"/>
      <c r="Q16" s="705">
        <f>+IFERROR(IF(COUNT(O16:P16),ROUND(SUM(O16,P16),2),""),"")</f>
        <v/>
      </c>
      <c r="R16" s="730">
        <f>+IFERROR(IF(COUNT(Q16),ROUND(Q16/('Shareholding Pattern'!$P$79)*100,2),""),0)</f>
        <v/>
      </c>
      <c r="S16" s="741" t="n"/>
      <c r="T16" s="741" t="n"/>
      <c r="U16" s="741" t="n"/>
      <c r="V16" s="760">
        <f>+IFERROR(IF(COUNT(S16:U16),ROUND(SUM(S16:U16),0),""),"")</f>
        <v/>
      </c>
      <c r="W16" s="748">
        <f>+IFERROR(IF(COUNT(M16,V16),ROUND(SUM(M16,V16),0),""),"")</f>
        <v/>
      </c>
      <c r="X16" s="730">
        <f>+IFERROR(IF(COUNT(M16,V16),ROUND(SUM(V16,M16)/SUM('Shareholding Pattern'!$L$78,'Shareholding Pattern'!$U$78)*100,2),""),0)</f>
        <v/>
      </c>
      <c r="Y16" s="741" t="n">
        <v>0</v>
      </c>
      <c r="Z16" s="705">
        <f>+IFERROR(IF(COUNT(Y16),ROUND(SUM(Y16)/SUM(M16)*100,2),""),0)</f>
        <v/>
      </c>
      <c r="AA16" s="741" t="n"/>
      <c r="AB16" s="705">
        <f>+IFERROR(IF(COUNT(AA16),ROUND(SUM(AA16)/SUM(M16)*100,2),""),0)</f>
        <v/>
      </c>
      <c r="AC16" s="741" t="n"/>
      <c r="AD16" s="705">
        <f>+IFERROR(IF(COUNT(AC16),ROUND(SUM(AC16)/SUM(M16)*100,2),""),0)</f>
        <v/>
      </c>
      <c r="AE16" s="741" t="n"/>
      <c r="AF16" s="705">
        <f>+IFERROR(IF(COUNT(AE16),ROUND(SUM(AE16)/SUM(M16)*100,2),""),0)</f>
        <v/>
      </c>
      <c r="AG16" s="748">
        <f>+IFERROR(IF(COUNT(AA16,AC16,AE16),ROUND(SUM(AA16,AC16,AE16),0),""),"")</f>
        <v/>
      </c>
      <c r="AH16" s="751">
        <f>+IFERROR(IF(COUNT(AG16),ROUND(SUM(AG16)/SUM(M16)*100,2),""),0)</f>
        <v/>
      </c>
      <c r="AI16" s="761" t="n">
        <v>0</v>
      </c>
      <c r="AJ16" s="752" t="n"/>
      <c r="AK16" s="753" t="inlineStr">
        <is>
          <t>Promoter Group</t>
        </is>
      </c>
      <c r="AL16" s="179">
        <f>IF(COUNT(H64:$AI$15045)=0,"",SUM(AK4:AK65582))</f>
        <v/>
      </c>
      <c r="AM16" s="9" t="n"/>
      <c r="AN16" s="210">
        <f>IF(SUM(M16)&gt;0,1,0)</f>
        <v/>
      </c>
    </row>
    <row r="17" ht="24.75" customHeight="1">
      <c r="D17" s="48" t="n">
        <v>3</v>
      </c>
      <c r="E17" s="465" t="inlineStr">
        <is>
          <t>Bodies Corporate</t>
        </is>
      </c>
      <c r="F17" s="466" t="n"/>
      <c r="G17" s="466" t="inlineStr">
        <is>
          <t>Surgeport Logistics Private Limited</t>
        </is>
      </c>
      <c r="H17" s="741" t="inlineStr">
        <is>
          <t>AAYCS8284K</t>
        </is>
      </c>
      <c r="I17" s="741" t="n">
        <v>0</v>
      </c>
      <c r="J17" s="741" t="n">
        <v>0</v>
      </c>
      <c r="K17" s="741" t="n"/>
      <c r="L17" s="741" t="n"/>
      <c r="M17" s="760">
        <f>+IFERROR(IF(COUNT(J17:L17),ROUND(SUM(J17:L17),0),""),"")</f>
        <v/>
      </c>
      <c r="N17" s="730">
        <f>+IFERROR(IF(COUNT(M17),ROUND(M17/'Shareholding Pattern'!$L$78*100,2),""),0)</f>
        <v/>
      </c>
      <c r="O17" s="745">
        <f>IF(J17="","",J17)</f>
        <v/>
      </c>
      <c r="P17" s="745" t="n"/>
      <c r="Q17" s="705">
        <f>+IFERROR(IF(COUNT(O17:P17),ROUND(SUM(O17,P17),2),""),"")</f>
        <v/>
      </c>
      <c r="R17" s="730">
        <f>+IFERROR(IF(COUNT(Q17),ROUND(Q17/('Shareholding Pattern'!$P$79)*100,2),""),0)</f>
        <v/>
      </c>
      <c r="S17" s="741" t="n"/>
      <c r="T17" s="741" t="n"/>
      <c r="U17" s="741" t="n"/>
      <c r="V17" s="760">
        <f>+IFERROR(IF(COUNT(S17:U17),ROUND(SUM(S17:U17),0),""),"")</f>
        <v/>
      </c>
      <c r="W17" s="748">
        <f>+IFERROR(IF(COUNT(M17,V17),ROUND(SUM(M17,V17),0),""),"")</f>
        <v/>
      </c>
      <c r="X17" s="730">
        <f>+IFERROR(IF(COUNT(M17,V17),ROUND(SUM(V17,M17)/SUM('Shareholding Pattern'!$L$78,'Shareholding Pattern'!$U$78)*100,2),""),0)</f>
        <v/>
      </c>
      <c r="Y17" s="741" t="n">
        <v>0</v>
      </c>
      <c r="Z17" s="705">
        <f>+IFERROR(IF(COUNT(Y17),ROUND(SUM(Y17)/SUM(M17)*100,2),""),0)</f>
        <v/>
      </c>
      <c r="AA17" s="741" t="n"/>
      <c r="AB17" s="705">
        <f>+IFERROR(IF(COUNT(AA17),ROUND(SUM(AA17)/SUM(M17)*100,2),""),0)</f>
        <v/>
      </c>
      <c r="AC17" s="741" t="n"/>
      <c r="AD17" s="705">
        <f>+IFERROR(IF(COUNT(AC17),ROUND(SUM(AC17)/SUM(M17)*100,2),""),0)</f>
        <v/>
      </c>
      <c r="AE17" s="741" t="n"/>
      <c r="AF17" s="705">
        <f>+IFERROR(IF(COUNT(AE17),ROUND(SUM(AE17)/SUM(M17)*100,2),""),0)</f>
        <v/>
      </c>
      <c r="AG17" s="748">
        <f>+IFERROR(IF(COUNT(AA17,AC17,AE17),ROUND(SUM(AA17,AC17,AE17),0),""),"")</f>
        <v/>
      </c>
      <c r="AH17" s="751">
        <f>+IFERROR(IF(COUNT(AG17),ROUND(SUM(AG17)/SUM(M17)*100,2),""),0)</f>
        <v/>
      </c>
      <c r="AI17" s="761" t="n">
        <v>0</v>
      </c>
      <c r="AJ17" s="752" t="n"/>
      <c r="AK17" s="753" t="inlineStr">
        <is>
          <t>Promoter Group</t>
        </is>
      </c>
      <c r="AL17" s="179">
        <f>IF(COUNT(H65:$AI$15045)=0,"",SUM(AK5:AK65583))</f>
        <v/>
      </c>
      <c r="AM17" s="9" t="n"/>
      <c r="AN17" s="210">
        <f>IF(SUM(M17)&gt;0,1,0)</f>
        <v/>
      </c>
    </row>
    <row r="18" ht="24.75" customHeight="1">
      <c r="D18" s="48" t="n">
        <v>4</v>
      </c>
      <c r="E18" s="465" t="inlineStr">
        <is>
          <t>Bodies Corporate</t>
        </is>
      </c>
      <c r="F18" s="466" t="n"/>
      <c r="G18" s="466" t="inlineStr">
        <is>
          <t>Phantom Road Express Private Limited</t>
        </is>
      </c>
      <c r="H18" s="741" t="inlineStr">
        <is>
          <t>AAICP0999G</t>
        </is>
      </c>
      <c r="I18" s="741" t="n">
        <v>0</v>
      </c>
      <c r="J18" s="741" t="n">
        <v>0</v>
      </c>
      <c r="K18" s="741" t="n"/>
      <c r="L18" s="741" t="n"/>
      <c r="M18" s="760">
        <f>+IFERROR(IF(COUNT(J18:L18),ROUND(SUM(J18:L18),0),""),"")</f>
        <v/>
      </c>
      <c r="N18" s="730">
        <f>+IFERROR(IF(COUNT(M18),ROUND(M18/'Shareholding Pattern'!$L$78*100,2),""),0)</f>
        <v/>
      </c>
      <c r="O18" s="745">
        <f>IF(J18="","",J18)</f>
        <v/>
      </c>
      <c r="P18" s="745" t="n"/>
      <c r="Q18" s="705">
        <f>+IFERROR(IF(COUNT(O18:P18),ROUND(SUM(O18,P18),2),""),"")</f>
        <v/>
      </c>
      <c r="R18" s="730">
        <f>+IFERROR(IF(COUNT(Q18),ROUND(Q18/('Shareholding Pattern'!$P$79)*100,2),""),0)</f>
        <v/>
      </c>
      <c r="S18" s="741" t="n"/>
      <c r="T18" s="741" t="n"/>
      <c r="U18" s="741" t="n"/>
      <c r="V18" s="760">
        <f>+IFERROR(IF(COUNT(S18:U18),ROUND(SUM(S18:U18),0),""),"")</f>
        <v/>
      </c>
      <c r="W18" s="748">
        <f>+IFERROR(IF(COUNT(M18,V18),ROUND(SUM(M18,V18),0),""),"")</f>
        <v/>
      </c>
      <c r="X18" s="730">
        <f>+IFERROR(IF(COUNT(M18,V18),ROUND(SUM(V18,M18)/SUM('Shareholding Pattern'!$L$78,'Shareholding Pattern'!$U$78)*100,2),""),0)</f>
        <v/>
      </c>
      <c r="Y18" s="741" t="n">
        <v>0</v>
      </c>
      <c r="Z18" s="705">
        <f>+IFERROR(IF(COUNT(Y18),ROUND(SUM(Y18)/SUM(M18)*100,2),""),0)</f>
        <v/>
      </c>
      <c r="AA18" s="741" t="n"/>
      <c r="AB18" s="705">
        <f>+IFERROR(IF(COUNT(AA18),ROUND(SUM(AA18)/SUM(M18)*100,2),""),0)</f>
        <v/>
      </c>
      <c r="AC18" s="741" t="n"/>
      <c r="AD18" s="705">
        <f>+IFERROR(IF(COUNT(AC18),ROUND(SUM(AC18)/SUM(M18)*100,2),""),0)</f>
        <v/>
      </c>
      <c r="AE18" s="741" t="n"/>
      <c r="AF18" s="705">
        <f>+IFERROR(IF(COUNT(AE18),ROUND(SUM(AE18)/SUM(M18)*100,2),""),0)</f>
        <v/>
      </c>
      <c r="AG18" s="748">
        <f>+IFERROR(IF(COUNT(AA18,AC18,AE18),ROUND(SUM(AA18,AC18,AE18),0),""),"")</f>
        <v/>
      </c>
      <c r="AH18" s="751">
        <f>+IFERROR(IF(COUNT(AG18),ROUND(SUM(AG18)/SUM(M18)*100,2),""),0)</f>
        <v/>
      </c>
      <c r="AI18" s="761" t="n">
        <v>0</v>
      </c>
      <c r="AJ18" s="752" t="n"/>
      <c r="AK18" s="753" t="inlineStr">
        <is>
          <t>Promoter Group</t>
        </is>
      </c>
      <c r="AL18" s="179">
        <f>IF(COUNT(H66:$AI$15045)=0,"",SUM(AK6:AK65584))</f>
        <v/>
      </c>
      <c r="AM18" s="9" t="n"/>
      <c r="AN18" s="210">
        <f>IF(SUM(M18)&gt;0,1,0)</f>
        <v/>
      </c>
    </row>
    <row r="19" ht="24.75" customHeight="1">
      <c r="D19" s="48" t="n">
        <v>5</v>
      </c>
      <c r="E19" s="465" t="inlineStr">
        <is>
          <t>Bodies Corporate</t>
        </is>
      </c>
      <c r="F19" s="466" t="n"/>
      <c r="G19" s="466" t="inlineStr">
        <is>
          <t>SLS Logistik Academy Private Limited</t>
        </is>
      </c>
      <c r="H19" s="741" t="inlineStr">
        <is>
          <t>ABBCS7228K</t>
        </is>
      </c>
      <c r="I19" s="741" t="n">
        <v>0</v>
      </c>
      <c r="J19" s="741" t="n">
        <v>0</v>
      </c>
      <c r="K19" s="741" t="n"/>
      <c r="L19" s="741" t="n"/>
      <c r="M19" s="760">
        <f>+IFERROR(IF(COUNT(J19:L19),ROUND(SUM(J19:L19),0),""),"")</f>
        <v/>
      </c>
      <c r="N19" s="730">
        <f>+IFERROR(IF(COUNT(M19),ROUND(M19/'Shareholding Pattern'!$L$78*100,2),""),0)</f>
        <v/>
      </c>
      <c r="O19" s="745">
        <f>IF(J19="","",J19)</f>
        <v/>
      </c>
      <c r="P19" s="745" t="n"/>
      <c r="Q19" s="705">
        <f>+IFERROR(IF(COUNT(O19:P19),ROUND(SUM(O19,P19),2),""),"")</f>
        <v/>
      </c>
      <c r="R19" s="730">
        <f>+IFERROR(IF(COUNT(Q19),ROUND(Q19/('Shareholding Pattern'!$P$79)*100,2),""),0)</f>
        <v/>
      </c>
      <c r="S19" s="741" t="n"/>
      <c r="T19" s="741" t="n"/>
      <c r="U19" s="741" t="n"/>
      <c r="V19" s="760">
        <f>+IFERROR(IF(COUNT(S19:U19),ROUND(SUM(S19:U19),0),""),"")</f>
        <v/>
      </c>
      <c r="W19" s="748">
        <f>+IFERROR(IF(COUNT(M19,V19),ROUND(SUM(M19,V19),0),""),"")</f>
        <v/>
      </c>
      <c r="X19" s="730">
        <f>+IFERROR(IF(COUNT(M19,V19),ROUND(SUM(V19,M19)/SUM('Shareholding Pattern'!$L$78,'Shareholding Pattern'!$U$78)*100,2),""),0)</f>
        <v/>
      </c>
      <c r="Y19" s="741" t="n">
        <v>0</v>
      </c>
      <c r="Z19" s="705">
        <f>+IFERROR(IF(COUNT(Y19),ROUND(SUM(Y19)/SUM(M19)*100,2),""),0)</f>
        <v/>
      </c>
      <c r="AA19" s="741" t="n"/>
      <c r="AB19" s="705">
        <f>+IFERROR(IF(COUNT(AA19),ROUND(SUM(AA19)/SUM(M19)*100,2),""),0)</f>
        <v/>
      </c>
      <c r="AC19" s="741" t="n"/>
      <c r="AD19" s="705">
        <f>+IFERROR(IF(COUNT(AC19),ROUND(SUM(AC19)/SUM(M19)*100,2),""),0)</f>
        <v/>
      </c>
      <c r="AE19" s="741" t="n"/>
      <c r="AF19" s="705">
        <f>+IFERROR(IF(COUNT(AE19),ROUND(SUM(AE19)/SUM(M19)*100,2),""),0)</f>
        <v/>
      </c>
      <c r="AG19" s="748">
        <f>+IFERROR(IF(COUNT(AA19,AC19,AE19),ROUND(SUM(AA19,AC19,AE19),0),""),"")</f>
        <v/>
      </c>
      <c r="AH19" s="751">
        <f>+IFERROR(IF(COUNT(AG19),ROUND(SUM(AG19)/SUM(M19)*100,2),""),0)</f>
        <v/>
      </c>
      <c r="AI19" s="761" t="n">
        <v>0</v>
      </c>
      <c r="AJ19" s="752" t="n"/>
      <c r="AK19" s="753" t="inlineStr">
        <is>
          <t>Promoter Group</t>
        </is>
      </c>
      <c r="AL19" s="179">
        <f>IF(COUNT(H67:$AI$15045)=0,"",SUM(AK7:AK65585))</f>
        <v/>
      </c>
      <c r="AM19" s="9" t="n"/>
      <c r="AN19" s="210">
        <f>IF(SUM(M19)&gt;0,1,0)</f>
        <v/>
      </c>
    </row>
    <row r="20" ht="24.75" customHeight="1">
      <c r="D20" s="48" t="n">
        <v>6</v>
      </c>
      <c r="E20" s="465" t="inlineStr">
        <is>
          <t>Bodies Corporate</t>
        </is>
      </c>
      <c r="F20" s="466" t="n"/>
      <c r="G20" s="466" t="inlineStr">
        <is>
          <t>Skart Global Express Private Limited</t>
        </is>
      </c>
      <c r="H20" s="741" t="inlineStr">
        <is>
          <t>ABCCS3353C</t>
        </is>
      </c>
      <c r="I20" s="741" t="n">
        <v>0</v>
      </c>
      <c r="J20" s="741" t="n">
        <v>0</v>
      </c>
      <c r="K20" s="741" t="n"/>
      <c r="L20" s="741" t="n"/>
      <c r="M20" s="760">
        <f>+IFERROR(IF(COUNT(J20:L20),ROUND(SUM(J20:L20),0),""),"")</f>
        <v/>
      </c>
      <c r="N20" s="730">
        <f>+IFERROR(IF(COUNT(M20),ROUND(M20/'Shareholding Pattern'!$L$78*100,2),""),0)</f>
        <v/>
      </c>
      <c r="O20" s="745">
        <f>IF(J20="","",J20)</f>
        <v/>
      </c>
      <c r="P20" s="745" t="n"/>
      <c r="Q20" s="705">
        <f>+IFERROR(IF(COUNT(O20:P20),ROUND(SUM(O20,P20),2),""),"")</f>
        <v/>
      </c>
      <c r="R20" s="730">
        <f>+IFERROR(IF(COUNT(Q20),ROUND(Q20/('Shareholding Pattern'!$P$79)*100,2),""),0)</f>
        <v/>
      </c>
      <c r="S20" s="741" t="n"/>
      <c r="T20" s="741" t="n"/>
      <c r="U20" s="741" t="n"/>
      <c r="V20" s="760">
        <f>+IFERROR(IF(COUNT(S20:U20),ROUND(SUM(S20:U20),0),""),"")</f>
        <v/>
      </c>
      <c r="W20" s="748">
        <f>+IFERROR(IF(COUNT(M20,V20),ROUND(SUM(M20,V20),0),""),"")</f>
        <v/>
      </c>
      <c r="X20" s="730">
        <f>+IFERROR(IF(COUNT(M20,V20),ROUND(SUM(V20,M20)/SUM('Shareholding Pattern'!$L$78,'Shareholding Pattern'!$U$78)*100,2),""),0)</f>
        <v/>
      </c>
      <c r="Y20" s="741" t="n">
        <v>0</v>
      </c>
      <c r="Z20" s="705">
        <f>+IFERROR(IF(COUNT(Y20),ROUND(SUM(Y20)/SUM(M20)*100,2),""),0)</f>
        <v/>
      </c>
      <c r="AA20" s="741" t="n"/>
      <c r="AB20" s="705">
        <f>+IFERROR(IF(COUNT(AA20),ROUND(SUM(AA20)/SUM(M20)*100,2),""),0)</f>
        <v/>
      </c>
      <c r="AC20" s="741" t="n"/>
      <c r="AD20" s="705">
        <f>+IFERROR(IF(COUNT(AC20),ROUND(SUM(AC20)/SUM(M20)*100,2),""),0)</f>
        <v/>
      </c>
      <c r="AE20" s="741" t="n"/>
      <c r="AF20" s="705">
        <f>+IFERROR(IF(COUNT(AE20),ROUND(SUM(AE20)/SUM(M20)*100,2),""),0)</f>
        <v/>
      </c>
      <c r="AG20" s="748">
        <f>+IFERROR(IF(COUNT(AA20,AC20,AE20),ROUND(SUM(AA20,AC20,AE20),0),""),"")</f>
        <v/>
      </c>
      <c r="AH20" s="751">
        <f>+IFERROR(IF(COUNT(AG20),ROUND(SUM(AG20)/SUM(M20)*100,2),""),0)</f>
        <v/>
      </c>
      <c r="AI20" s="761" t="n">
        <v>0</v>
      </c>
      <c r="AJ20" s="752" t="n"/>
      <c r="AK20" s="753" t="inlineStr">
        <is>
          <t>Promoter Group</t>
        </is>
      </c>
      <c r="AL20" s="179">
        <f>IF(COUNT(H68:$AI$15045)=0,"",SUM(AK8:AK65586))</f>
        <v/>
      </c>
      <c r="AM20" s="9" t="n"/>
      <c r="AN20" s="210">
        <f>IF(SUM(M20)&gt;0,1,0)</f>
        <v/>
      </c>
    </row>
    <row r="21" ht="24.75" customHeight="1">
      <c r="D21" s="48" t="n">
        <v>7</v>
      </c>
      <c r="E21" s="465" t="inlineStr">
        <is>
          <t>Bodies Corporate</t>
        </is>
      </c>
      <c r="F21" s="466" t="n"/>
      <c r="G21" s="466" t="inlineStr">
        <is>
          <t>Sgate Tech Solutions Private Limited</t>
        </is>
      </c>
      <c r="H21" s="741" t="inlineStr">
        <is>
          <t>AACCT1706B</t>
        </is>
      </c>
      <c r="I21" s="741" t="n">
        <v>0</v>
      </c>
      <c r="J21" s="741" t="n">
        <v>0</v>
      </c>
      <c r="K21" s="741" t="n"/>
      <c r="L21" s="741" t="n"/>
      <c r="M21" s="760">
        <f>+IFERROR(IF(COUNT(J21:L21),ROUND(SUM(J21:L21),0),""),"")</f>
        <v/>
      </c>
      <c r="N21" s="730">
        <f>+IFERROR(IF(COUNT(M21),ROUND(M21/'Shareholding Pattern'!$L$78*100,2),""),0)</f>
        <v/>
      </c>
      <c r="O21" s="745">
        <f>IF(J21="","",J21)</f>
        <v/>
      </c>
      <c r="P21" s="745" t="n"/>
      <c r="Q21" s="705">
        <f>+IFERROR(IF(COUNT(O21:P21),ROUND(SUM(O21,P21),2),""),"")</f>
        <v/>
      </c>
      <c r="R21" s="730">
        <f>+IFERROR(IF(COUNT(Q21),ROUND(Q21/('Shareholding Pattern'!$P$79)*100,2),""),0)</f>
        <v/>
      </c>
      <c r="S21" s="741" t="n"/>
      <c r="T21" s="741" t="n"/>
      <c r="U21" s="741" t="n"/>
      <c r="V21" s="760">
        <f>+IFERROR(IF(COUNT(S21:U21),ROUND(SUM(S21:U21),0),""),"")</f>
        <v/>
      </c>
      <c r="W21" s="748">
        <f>+IFERROR(IF(COUNT(M21,V21),ROUND(SUM(M21,V21),0),""),"")</f>
        <v/>
      </c>
      <c r="X21" s="730">
        <f>+IFERROR(IF(COUNT(M21,V21),ROUND(SUM(V21,M21)/SUM('Shareholding Pattern'!$L$78,'Shareholding Pattern'!$U$78)*100,2),""),0)</f>
        <v/>
      </c>
      <c r="Y21" s="741" t="n">
        <v>0</v>
      </c>
      <c r="Z21" s="705">
        <f>+IFERROR(IF(COUNT(Y21),ROUND(SUM(Y21)/SUM(M21)*100,2),""),0)</f>
        <v/>
      </c>
      <c r="AA21" s="741" t="n"/>
      <c r="AB21" s="705">
        <f>+IFERROR(IF(COUNT(AA21),ROUND(SUM(AA21)/SUM(M21)*100,2),""),0)</f>
        <v/>
      </c>
      <c r="AC21" s="741" t="n"/>
      <c r="AD21" s="705">
        <f>+IFERROR(IF(COUNT(AC21),ROUND(SUM(AC21)/SUM(M21)*100,2),""),0)</f>
        <v/>
      </c>
      <c r="AE21" s="741" t="n"/>
      <c r="AF21" s="705">
        <f>+IFERROR(IF(COUNT(AE21),ROUND(SUM(AE21)/SUM(M21)*100,2),""),0)</f>
        <v/>
      </c>
      <c r="AG21" s="748">
        <f>+IFERROR(IF(COUNT(AA21,AC21,AE21),ROUND(SUM(AA21,AC21,AE21),0),""),"")</f>
        <v/>
      </c>
      <c r="AH21" s="751">
        <f>+IFERROR(IF(COUNT(AG21),ROUND(SUM(AG21)/SUM(M21)*100,2),""),0)</f>
        <v/>
      </c>
      <c r="AI21" s="761" t="n">
        <v>0</v>
      </c>
      <c r="AJ21" s="752" t="n"/>
      <c r="AK21" s="753" t="inlineStr">
        <is>
          <t>Promoter Group</t>
        </is>
      </c>
      <c r="AL21" s="179">
        <f>IF(COUNT(H69:$AI$15045)=0,"",SUM(AK9:AK65587))</f>
        <v/>
      </c>
      <c r="AM21" s="9" t="n"/>
      <c r="AN21" s="210">
        <f>IF(SUM(M21)&gt;0,1,0)</f>
        <v/>
      </c>
    </row>
    <row r="22" ht="24.75" customHeight="1">
      <c r="D22" s="48" t="n">
        <v>8</v>
      </c>
      <c r="E22" s="465" t="inlineStr">
        <is>
          <t>Bodies Corporate</t>
        </is>
      </c>
      <c r="F22" s="466" t="n"/>
      <c r="G22" s="466" t="inlineStr">
        <is>
          <t>Forin Container Line Private Limited</t>
        </is>
      </c>
      <c r="H22" s="741" t="inlineStr">
        <is>
          <t>AAECF4505A</t>
        </is>
      </c>
      <c r="I22" s="741" t="n">
        <v>0</v>
      </c>
      <c r="J22" s="741" t="n">
        <v>0</v>
      </c>
      <c r="K22" s="741" t="n"/>
      <c r="L22" s="741" t="n"/>
      <c r="M22" s="760">
        <f>+IFERROR(IF(COUNT(J22:L22),ROUND(SUM(J22:L22),0),""),"")</f>
        <v/>
      </c>
      <c r="N22" s="730">
        <f>+IFERROR(IF(COUNT(M22),ROUND(M22/'Shareholding Pattern'!$L$78*100,2),""),0)</f>
        <v/>
      </c>
      <c r="O22" s="745">
        <f>IF(J22="","",J22)</f>
        <v/>
      </c>
      <c r="P22" s="745" t="n"/>
      <c r="Q22" s="705">
        <f>+IFERROR(IF(COUNT(O22:P22),ROUND(SUM(O22,P22),2),""),"")</f>
        <v/>
      </c>
      <c r="R22" s="730">
        <f>+IFERROR(IF(COUNT(Q22),ROUND(Q22/('Shareholding Pattern'!$P$79)*100,2),""),0)</f>
        <v/>
      </c>
      <c r="S22" s="741" t="n"/>
      <c r="T22" s="741" t="n"/>
      <c r="U22" s="741" t="n"/>
      <c r="V22" s="760">
        <f>+IFERROR(IF(COUNT(S22:U22),ROUND(SUM(S22:U22),0),""),"")</f>
        <v/>
      </c>
      <c r="W22" s="748">
        <f>+IFERROR(IF(COUNT(M22,V22),ROUND(SUM(M22,V22),0),""),"")</f>
        <v/>
      </c>
      <c r="X22" s="730">
        <f>+IFERROR(IF(COUNT(M22,V22),ROUND(SUM(V22,M22)/SUM('Shareholding Pattern'!$L$78,'Shareholding Pattern'!$U$78)*100,2),""),0)</f>
        <v/>
      </c>
      <c r="Y22" s="741" t="n">
        <v>0</v>
      </c>
      <c r="Z22" s="705">
        <f>+IFERROR(IF(COUNT(Y22),ROUND(SUM(Y22)/SUM(M22)*100,2),""),0)</f>
        <v/>
      </c>
      <c r="AA22" s="741" t="n"/>
      <c r="AB22" s="705">
        <f>+IFERROR(IF(COUNT(AA22),ROUND(SUM(AA22)/SUM(M22)*100,2),""),0)</f>
        <v/>
      </c>
      <c r="AC22" s="741" t="n"/>
      <c r="AD22" s="705">
        <f>+IFERROR(IF(COUNT(AC22),ROUND(SUM(AC22)/SUM(M22)*100,2),""),0)</f>
        <v/>
      </c>
      <c r="AE22" s="741" t="n"/>
      <c r="AF22" s="705">
        <f>+IFERROR(IF(COUNT(AE22),ROUND(SUM(AE22)/SUM(M22)*100,2),""),0)</f>
        <v/>
      </c>
      <c r="AG22" s="748">
        <f>+IFERROR(IF(COUNT(AA22,AC22,AE22),ROUND(SUM(AA22,AC22,AE22),0),""),"")</f>
        <v/>
      </c>
      <c r="AH22" s="751">
        <f>+IFERROR(IF(COUNT(AG22),ROUND(SUM(AG22)/SUM(M22)*100,2),""),0)</f>
        <v/>
      </c>
      <c r="AI22" s="761" t="n">
        <v>0</v>
      </c>
      <c r="AJ22" s="752" t="n"/>
      <c r="AK22" s="753" t="inlineStr">
        <is>
          <t>Promoter Group</t>
        </is>
      </c>
      <c r="AL22" s="179">
        <f>IF(COUNT(H70:$AI$15045)=0,"",SUM(AK10:AK65588))</f>
        <v/>
      </c>
      <c r="AM22" s="9" t="n"/>
      <c r="AN22" s="210">
        <f>IF(SUM(M22)&gt;0,1,0)</f>
        <v/>
      </c>
    </row>
    <row r="23" ht="24.75" customHeight="1">
      <c r="D23" s="48" t="n">
        <v>9</v>
      </c>
      <c r="E23" s="465" t="inlineStr">
        <is>
          <t>Bodies Corporate</t>
        </is>
      </c>
      <c r="F23" s="466" t="n"/>
      <c r="G23" s="466" t="inlineStr">
        <is>
          <t>Skyways SLS Logistik Private Limited</t>
        </is>
      </c>
      <c r="H23" s="741" t="inlineStr">
        <is>
          <t>ABDCS5415N</t>
        </is>
      </c>
      <c r="I23" s="741" t="n">
        <v>0</v>
      </c>
      <c r="J23" s="741" t="n">
        <v>0</v>
      </c>
      <c r="K23" s="741" t="n"/>
      <c r="L23" s="741" t="n"/>
      <c r="M23" s="760">
        <f>+IFERROR(IF(COUNT(J23:L23),ROUND(SUM(J23:L23),0),""),"")</f>
        <v/>
      </c>
      <c r="N23" s="730">
        <f>+IFERROR(IF(COUNT(M23),ROUND(M23/'Shareholding Pattern'!$L$78*100,2),""),0)</f>
        <v/>
      </c>
      <c r="O23" s="745">
        <f>IF(J23="","",J23)</f>
        <v/>
      </c>
      <c r="P23" s="745" t="n"/>
      <c r="Q23" s="705">
        <f>+IFERROR(IF(COUNT(O23:P23),ROUND(SUM(O23,P23),2),""),"")</f>
        <v/>
      </c>
      <c r="R23" s="730">
        <f>+IFERROR(IF(COUNT(Q23),ROUND(Q23/('Shareholding Pattern'!$P$79)*100,2),""),0)</f>
        <v/>
      </c>
      <c r="S23" s="741" t="n"/>
      <c r="T23" s="741" t="n"/>
      <c r="U23" s="741" t="n"/>
      <c r="V23" s="760">
        <f>+IFERROR(IF(COUNT(S23:U23),ROUND(SUM(S23:U23),0),""),"")</f>
        <v/>
      </c>
      <c r="W23" s="748">
        <f>+IFERROR(IF(COUNT(M23,V23),ROUND(SUM(M23,V23),0),""),"")</f>
        <v/>
      </c>
      <c r="X23" s="730">
        <f>+IFERROR(IF(COUNT(M23,V23),ROUND(SUM(V23,M23)/SUM('Shareholding Pattern'!$L$78,'Shareholding Pattern'!$U$78)*100,2),""),0)</f>
        <v/>
      </c>
      <c r="Y23" s="741" t="n">
        <v>0</v>
      </c>
      <c r="Z23" s="705">
        <f>+IFERROR(IF(COUNT(Y23),ROUND(SUM(Y23)/SUM(M23)*100,2),""),0)</f>
        <v/>
      </c>
      <c r="AA23" s="741" t="n"/>
      <c r="AB23" s="705">
        <f>+IFERROR(IF(COUNT(AA23),ROUND(SUM(AA23)/SUM(M23)*100,2),""),0)</f>
        <v/>
      </c>
      <c r="AC23" s="741" t="n"/>
      <c r="AD23" s="705">
        <f>+IFERROR(IF(COUNT(AC23),ROUND(SUM(AC23)/SUM(M23)*100,2),""),0)</f>
        <v/>
      </c>
      <c r="AE23" s="741" t="n"/>
      <c r="AF23" s="705">
        <f>+IFERROR(IF(COUNT(AE23),ROUND(SUM(AE23)/SUM(M23)*100,2),""),0)</f>
        <v/>
      </c>
      <c r="AG23" s="748">
        <f>+IFERROR(IF(COUNT(AA23,AC23,AE23),ROUND(SUM(AA23,AC23,AE23),0),""),"")</f>
        <v/>
      </c>
      <c r="AH23" s="751">
        <f>+IFERROR(IF(COUNT(AG23),ROUND(SUM(AG23)/SUM(M23)*100,2),""),0)</f>
        <v/>
      </c>
      <c r="AI23" s="761" t="n">
        <v>0</v>
      </c>
      <c r="AJ23" s="752" t="n"/>
      <c r="AK23" s="753" t="inlineStr">
        <is>
          <t>Promoter Group</t>
        </is>
      </c>
      <c r="AL23" s="179">
        <f>IF(COUNT(H71:$AI$15045)=0,"",SUM(AK11:AK65589))</f>
        <v/>
      </c>
      <c r="AM23" s="9" t="n"/>
      <c r="AN23" s="210">
        <f>IF(SUM(M23)&gt;0,1,0)</f>
        <v/>
      </c>
    </row>
    <row r="24" ht="24.75" customHeight="1">
      <c r="D24" s="48" t="n">
        <v>10</v>
      </c>
      <c r="E24" s="465" t="inlineStr">
        <is>
          <t>Bodies Corporate</t>
        </is>
      </c>
      <c r="F24" s="466" t="n"/>
      <c r="G24" s="466" t="inlineStr">
        <is>
          <t>Hubload SLS Services Private Limited</t>
        </is>
      </c>
      <c r="H24" s="741" t="inlineStr">
        <is>
          <t>AAFCH7433J</t>
        </is>
      </c>
      <c r="I24" s="741" t="n">
        <v>0</v>
      </c>
      <c r="J24" s="741" t="n">
        <v>0</v>
      </c>
      <c r="K24" s="741" t="n"/>
      <c r="L24" s="741" t="n"/>
      <c r="M24" s="760">
        <f>+IFERROR(IF(COUNT(J24:L24),ROUND(SUM(J24:L24),0),""),"")</f>
        <v/>
      </c>
      <c r="N24" s="730">
        <f>+IFERROR(IF(COUNT(M24),ROUND(M24/'Shareholding Pattern'!$L$78*100,2),""),0)</f>
        <v/>
      </c>
      <c r="O24" s="745">
        <f>IF(J24="","",J24)</f>
        <v/>
      </c>
      <c r="P24" s="745" t="n"/>
      <c r="Q24" s="705">
        <f>+IFERROR(IF(COUNT(O24:P24),ROUND(SUM(O24,P24),2),""),"")</f>
        <v/>
      </c>
      <c r="R24" s="730">
        <f>+IFERROR(IF(COUNT(Q24),ROUND(Q24/('Shareholding Pattern'!$P$79)*100,2),""),0)</f>
        <v/>
      </c>
      <c r="S24" s="741" t="n"/>
      <c r="T24" s="741" t="n"/>
      <c r="U24" s="741" t="n"/>
      <c r="V24" s="760">
        <f>+IFERROR(IF(COUNT(S24:U24),ROUND(SUM(S24:U24),0),""),"")</f>
        <v/>
      </c>
      <c r="W24" s="748">
        <f>+IFERROR(IF(COUNT(M24,V24),ROUND(SUM(M24,V24),0),""),"")</f>
        <v/>
      </c>
      <c r="X24" s="730">
        <f>+IFERROR(IF(COUNT(M24,V24),ROUND(SUM(V24,M24)/SUM('Shareholding Pattern'!$L$78,'Shareholding Pattern'!$U$78)*100,2),""),0)</f>
        <v/>
      </c>
      <c r="Y24" s="741" t="n">
        <v>0</v>
      </c>
      <c r="Z24" s="705">
        <f>+IFERROR(IF(COUNT(Y24),ROUND(SUM(Y24)/SUM(M24)*100,2),""),0)</f>
        <v/>
      </c>
      <c r="AA24" s="741" t="n"/>
      <c r="AB24" s="705">
        <f>+IFERROR(IF(COUNT(AA24),ROUND(SUM(AA24)/SUM(M24)*100,2),""),0)</f>
        <v/>
      </c>
      <c r="AC24" s="741" t="n"/>
      <c r="AD24" s="705">
        <f>+IFERROR(IF(COUNT(AC24),ROUND(SUM(AC24)/SUM(M24)*100,2),""),0)</f>
        <v/>
      </c>
      <c r="AE24" s="741" t="n"/>
      <c r="AF24" s="705">
        <f>+IFERROR(IF(COUNT(AE24),ROUND(SUM(AE24)/SUM(M24)*100,2),""),0)</f>
        <v/>
      </c>
      <c r="AG24" s="748">
        <f>+IFERROR(IF(COUNT(AA24,AC24,AE24),ROUND(SUM(AA24,AC24,AE24),0),""),"")</f>
        <v/>
      </c>
      <c r="AH24" s="751">
        <f>+IFERROR(IF(COUNT(AG24),ROUND(SUM(AG24)/SUM(M24)*100,2),""),0)</f>
        <v/>
      </c>
      <c r="AI24" s="761" t="n">
        <v>0</v>
      </c>
      <c r="AJ24" s="752" t="n"/>
      <c r="AK24" s="753" t="inlineStr">
        <is>
          <t>Promoter Group</t>
        </is>
      </c>
      <c r="AL24" s="179">
        <f>IF(COUNT(H72:$AI$15045)=0,"",SUM(AK12:AK65590))</f>
        <v/>
      </c>
      <c r="AM24" s="9" t="n"/>
      <c r="AN24" s="210">
        <f>IF(SUM(M24)&gt;0,1,0)</f>
        <v/>
      </c>
    </row>
    <row r="25" ht="24.75" customHeight="1">
      <c r="D25" s="48" t="n">
        <v>11</v>
      </c>
      <c r="E25" s="465" t="inlineStr">
        <is>
          <t>Bodies Corporate</t>
        </is>
      </c>
      <c r="F25" s="466" t="n"/>
      <c r="G25" s="466" t="inlineStr">
        <is>
          <t>SLS ASAP Tech Systems Private Limited</t>
        </is>
      </c>
      <c r="H25" s="741" t="inlineStr">
        <is>
          <t>AAHCN5542N</t>
        </is>
      </c>
      <c r="I25" s="741" t="n">
        <v>0</v>
      </c>
      <c r="J25" s="741" t="n">
        <v>0</v>
      </c>
      <c r="K25" s="741" t="n"/>
      <c r="L25" s="741" t="n"/>
      <c r="M25" s="760">
        <f>+IFERROR(IF(COUNT(J25:L25),ROUND(SUM(J25:L25),0),""),"")</f>
        <v/>
      </c>
      <c r="N25" s="730">
        <f>+IFERROR(IF(COUNT(M25),ROUND(M25/'Shareholding Pattern'!$L$78*100,2),""),0)</f>
        <v/>
      </c>
      <c r="O25" s="745">
        <f>IF(J25="","",J25)</f>
        <v/>
      </c>
      <c r="P25" s="745" t="n"/>
      <c r="Q25" s="705">
        <f>+IFERROR(IF(COUNT(O25:P25),ROUND(SUM(O25,P25),2),""),"")</f>
        <v/>
      </c>
      <c r="R25" s="730">
        <f>+IFERROR(IF(COUNT(Q25),ROUND(Q25/('Shareholding Pattern'!$P$79)*100,2),""),0)</f>
        <v/>
      </c>
      <c r="S25" s="741" t="n"/>
      <c r="T25" s="741" t="n"/>
      <c r="U25" s="741" t="n"/>
      <c r="V25" s="760">
        <f>+IFERROR(IF(COUNT(S25:U25),ROUND(SUM(S25:U25),0),""),"")</f>
        <v/>
      </c>
      <c r="W25" s="748">
        <f>+IFERROR(IF(COUNT(M25,V25),ROUND(SUM(M25,V25),0),""),"")</f>
        <v/>
      </c>
      <c r="X25" s="730">
        <f>+IFERROR(IF(COUNT(M25,V25),ROUND(SUM(V25,M25)/SUM('Shareholding Pattern'!$L$78,'Shareholding Pattern'!$U$78)*100,2),""),0)</f>
        <v/>
      </c>
      <c r="Y25" s="741" t="n">
        <v>0</v>
      </c>
      <c r="Z25" s="705">
        <f>+IFERROR(IF(COUNT(Y25),ROUND(SUM(Y25)/SUM(M25)*100,2),""),0)</f>
        <v/>
      </c>
      <c r="AA25" s="741" t="n"/>
      <c r="AB25" s="705">
        <f>+IFERROR(IF(COUNT(AA25),ROUND(SUM(AA25)/SUM(M25)*100,2),""),0)</f>
        <v/>
      </c>
      <c r="AC25" s="741" t="n"/>
      <c r="AD25" s="705">
        <f>+IFERROR(IF(COUNT(AC25),ROUND(SUM(AC25)/SUM(M25)*100,2),""),0)</f>
        <v/>
      </c>
      <c r="AE25" s="741" t="n"/>
      <c r="AF25" s="705">
        <f>+IFERROR(IF(COUNT(AE25),ROUND(SUM(AE25)/SUM(M25)*100,2),""),0)</f>
        <v/>
      </c>
      <c r="AG25" s="748">
        <f>+IFERROR(IF(COUNT(AA25,AC25,AE25),ROUND(SUM(AA25,AC25,AE25),0),""),"")</f>
        <v/>
      </c>
      <c r="AH25" s="751">
        <f>+IFERROR(IF(COUNT(AG25),ROUND(SUM(AG25)/SUM(M25)*100,2),""),0)</f>
        <v/>
      </c>
      <c r="AI25" s="761" t="n">
        <v>0</v>
      </c>
      <c r="AJ25" s="752" t="n"/>
      <c r="AK25" s="753" t="inlineStr">
        <is>
          <t>Promoter Group</t>
        </is>
      </c>
      <c r="AL25" s="179">
        <f>IF(COUNT(H73:$AI$15045)=0,"",SUM(AK13:AK65591))</f>
        <v/>
      </c>
      <c r="AM25" s="9" t="n"/>
      <c r="AN25" s="210">
        <f>IF(SUM(M25)&gt;0,1,0)</f>
        <v/>
      </c>
    </row>
    <row r="26" ht="24.75" customHeight="1">
      <c r="D26" s="48" t="n">
        <v>12</v>
      </c>
      <c r="E26" s="465" t="inlineStr">
        <is>
          <t>Bodies Corporate</t>
        </is>
      </c>
      <c r="F26" s="466" t="n"/>
      <c r="G26" s="466" t="inlineStr">
        <is>
          <t>SLS Retail Supermart Private Limited</t>
        </is>
      </c>
      <c r="H26" s="741" t="inlineStr">
        <is>
          <t>AAECH7270C</t>
        </is>
      </c>
      <c r="I26" s="741" t="n">
        <v>0</v>
      </c>
      <c r="J26" s="741" t="n">
        <v>0</v>
      </c>
      <c r="K26" s="741" t="n"/>
      <c r="L26" s="741" t="n"/>
      <c r="M26" s="760">
        <f>+IFERROR(IF(COUNT(J26:L26),ROUND(SUM(J26:L26),0),""),"")</f>
        <v/>
      </c>
      <c r="N26" s="730">
        <f>+IFERROR(IF(COUNT(M26),ROUND(M26/'Shareholding Pattern'!$L$78*100,2),""),0)</f>
        <v/>
      </c>
      <c r="O26" s="745">
        <f>IF(J26="","",J26)</f>
        <v/>
      </c>
      <c r="P26" s="745" t="n"/>
      <c r="Q26" s="705">
        <f>+IFERROR(IF(COUNT(O26:P26),ROUND(SUM(O26,P26),2),""),"")</f>
        <v/>
      </c>
      <c r="R26" s="730">
        <f>+IFERROR(IF(COUNT(Q26),ROUND(Q26/('Shareholding Pattern'!$P$79)*100,2),""),0)</f>
        <v/>
      </c>
      <c r="S26" s="741" t="n"/>
      <c r="T26" s="741" t="n"/>
      <c r="U26" s="741" t="n"/>
      <c r="V26" s="760">
        <f>+IFERROR(IF(COUNT(S26:U26),ROUND(SUM(S26:U26),0),""),"")</f>
        <v/>
      </c>
      <c r="W26" s="748">
        <f>+IFERROR(IF(COUNT(M26,V26),ROUND(SUM(M26,V26),0),""),"")</f>
        <v/>
      </c>
      <c r="X26" s="730">
        <f>+IFERROR(IF(COUNT(M26,V26),ROUND(SUM(V26,M26)/SUM('Shareholding Pattern'!$L$78,'Shareholding Pattern'!$U$78)*100,2),""),0)</f>
        <v/>
      </c>
      <c r="Y26" s="741" t="n">
        <v>0</v>
      </c>
      <c r="Z26" s="705">
        <f>+IFERROR(IF(COUNT(Y26),ROUND(SUM(Y26)/SUM(M26)*100,2),""),0)</f>
        <v/>
      </c>
      <c r="AA26" s="741" t="n"/>
      <c r="AB26" s="705">
        <f>+IFERROR(IF(COUNT(AA26),ROUND(SUM(AA26)/SUM(M26)*100,2),""),0)</f>
        <v/>
      </c>
      <c r="AC26" s="741" t="n"/>
      <c r="AD26" s="705">
        <f>+IFERROR(IF(COUNT(AC26),ROUND(SUM(AC26)/SUM(M26)*100,2),""),0)</f>
        <v/>
      </c>
      <c r="AE26" s="741" t="n"/>
      <c r="AF26" s="705">
        <f>+IFERROR(IF(COUNT(AE26),ROUND(SUM(AE26)/SUM(M26)*100,2),""),0)</f>
        <v/>
      </c>
      <c r="AG26" s="748">
        <f>+IFERROR(IF(COUNT(AA26,AC26,AE26),ROUND(SUM(AA26,AC26,AE26),0),""),"")</f>
        <v/>
      </c>
      <c r="AH26" s="751">
        <f>+IFERROR(IF(COUNT(AG26),ROUND(SUM(AG26)/SUM(M26)*100,2),""),0)</f>
        <v/>
      </c>
      <c r="AI26" s="761" t="n">
        <v>0</v>
      </c>
      <c r="AJ26" s="752" t="n"/>
      <c r="AK26" s="753" t="inlineStr">
        <is>
          <t>Promoter Group</t>
        </is>
      </c>
      <c r="AL26" s="179">
        <f>IF(COUNT(H74:$AI$15045)=0,"",SUM(AK14:AK65592))</f>
        <v/>
      </c>
      <c r="AM26" s="9" t="n"/>
      <c r="AN26" s="210">
        <f>IF(SUM(M26)&gt;0,1,0)</f>
        <v/>
      </c>
    </row>
    <row r="27" ht="24.75" customHeight="1">
      <c r="D27" s="48" t="n">
        <v>13</v>
      </c>
      <c r="E27" s="465" t="inlineStr">
        <is>
          <t>Bodies Corporate</t>
        </is>
      </c>
      <c r="F27" s="466" t="n"/>
      <c r="G27" s="466" t="inlineStr">
        <is>
          <t>VIAGEM Aviation Private Limited</t>
        </is>
      </c>
      <c r="H27" s="741" t="inlineStr">
        <is>
          <t>AAJCV1924E</t>
        </is>
      </c>
      <c r="I27" s="741" t="n">
        <v>0</v>
      </c>
      <c r="J27" s="741" t="n">
        <v>0</v>
      </c>
      <c r="K27" s="741" t="n"/>
      <c r="L27" s="741" t="n"/>
      <c r="M27" s="760">
        <f>+IFERROR(IF(COUNT(J27:L27),ROUND(SUM(J27:L27),0),""),"")</f>
        <v/>
      </c>
      <c r="N27" s="730">
        <f>+IFERROR(IF(COUNT(M27),ROUND(M27/'Shareholding Pattern'!$L$78*100,2),""),0)</f>
        <v/>
      </c>
      <c r="O27" s="745">
        <f>IF(J27="","",J27)</f>
        <v/>
      </c>
      <c r="P27" s="745" t="n"/>
      <c r="Q27" s="705">
        <f>+IFERROR(IF(COUNT(O27:P27),ROUND(SUM(O27,P27),2),""),"")</f>
        <v/>
      </c>
      <c r="R27" s="730">
        <f>+IFERROR(IF(COUNT(Q27),ROUND(Q27/('Shareholding Pattern'!$P$79)*100,2),""),0)</f>
        <v/>
      </c>
      <c r="S27" s="741" t="n"/>
      <c r="T27" s="741" t="n"/>
      <c r="U27" s="741" t="n"/>
      <c r="V27" s="760">
        <f>+IFERROR(IF(COUNT(S27:U27),ROUND(SUM(S27:U27),0),""),"")</f>
        <v/>
      </c>
      <c r="W27" s="748">
        <f>+IFERROR(IF(COUNT(M27,V27),ROUND(SUM(M27,V27),0),""),"")</f>
        <v/>
      </c>
      <c r="X27" s="730">
        <f>+IFERROR(IF(COUNT(M27,V27),ROUND(SUM(V27,M27)/SUM('Shareholding Pattern'!$L$78,'Shareholding Pattern'!$U$78)*100,2),""),0)</f>
        <v/>
      </c>
      <c r="Y27" s="741" t="n">
        <v>0</v>
      </c>
      <c r="Z27" s="705">
        <f>+IFERROR(IF(COUNT(Y27),ROUND(SUM(Y27)/SUM(M27)*100,2),""),0)</f>
        <v/>
      </c>
      <c r="AA27" s="741" t="n"/>
      <c r="AB27" s="705">
        <f>+IFERROR(IF(COUNT(AA27),ROUND(SUM(AA27)/SUM(M27)*100,2),""),0)</f>
        <v/>
      </c>
      <c r="AC27" s="741" t="n"/>
      <c r="AD27" s="705">
        <f>+IFERROR(IF(COUNT(AC27),ROUND(SUM(AC27)/SUM(M27)*100,2),""),0)</f>
        <v/>
      </c>
      <c r="AE27" s="741" t="n"/>
      <c r="AF27" s="705">
        <f>+IFERROR(IF(COUNT(AE27),ROUND(SUM(AE27)/SUM(M27)*100,2),""),0)</f>
        <v/>
      </c>
      <c r="AG27" s="748">
        <f>+IFERROR(IF(COUNT(AA27,AC27,AE27),ROUND(SUM(AA27,AC27,AE27),0),""),"")</f>
        <v/>
      </c>
      <c r="AH27" s="751">
        <f>+IFERROR(IF(COUNT(AG27),ROUND(SUM(AG27)/SUM(M27)*100,2),""),0)</f>
        <v/>
      </c>
      <c r="AI27" s="761" t="n">
        <v>0</v>
      </c>
      <c r="AJ27" s="752" t="n"/>
      <c r="AK27" s="753" t="inlineStr">
        <is>
          <t>Promoter Group</t>
        </is>
      </c>
      <c r="AL27" s="179">
        <f>IF(COUNT(H75:$AI$15045)=0,"",SUM(AK15:AK65593))</f>
        <v/>
      </c>
      <c r="AM27" s="9" t="n"/>
      <c r="AN27" s="210">
        <f>IF(SUM(M27)&gt;0,1,0)</f>
        <v/>
      </c>
    </row>
    <row r="28" ht="24.75" customHeight="1">
      <c r="D28" s="48" t="n">
        <v>14</v>
      </c>
      <c r="E28" s="465" t="inlineStr">
        <is>
          <t>Bodies Corporate</t>
        </is>
      </c>
      <c r="F28" s="466" t="n"/>
      <c r="G28" s="466" t="inlineStr">
        <is>
          <t>Zeal Global Services Limited</t>
        </is>
      </c>
      <c r="H28" s="741" t="inlineStr">
        <is>
          <t>AAACZ7373E</t>
        </is>
      </c>
      <c r="I28" s="741" t="n">
        <v>0</v>
      </c>
      <c r="J28" s="741" t="n">
        <v>0</v>
      </c>
      <c r="K28" s="741" t="n"/>
      <c r="L28" s="741" t="n"/>
      <c r="M28" s="760">
        <f>+IFERROR(IF(COUNT(J28:L28),ROUND(SUM(J28:L28),0),""),"")</f>
        <v/>
      </c>
      <c r="N28" s="730">
        <f>+IFERROR(IF(COUNT(M28),ROUND(M28/'Shareholding Pattern'!$L$78*100,2),""),0)</f>
        <v/>
      </c>
      <c r="O28" s="745">
        <f>IF(J28="","",J28)</f>
        <v/>
      </c>
      <c r="P28" s="745" t="n"/>
      <c r="Q28" s="705">
        <f>+IFERROR(IF(COUNT(O28:P28),ROUND(SUM(O28,P28),2),""),"")</f>
        <v/>
      </c>
      <c r="R28" s="730">
        <f>+IFERROR(IF(COUNT(Q28),ROUND(Q28/('Shareholding Pattern'!$P$79)*100,2),""),0)</f>
        <v/>
      </c>
      <c r="S28" s="741" t="n"/>
      <c r="T28" s="741" t="n"/>
      <c r="U28" s="741" t="n"/>
      <c r="V28" s="760">
        <f>+IFERROR(IF(COUNT(S28:U28),ROUND(SUM(S28:U28),0),""),"")</f>
        <v/>
      </c>
      <c r="W28" s="748">
        <f>+IFERROR(IF(COUNT(M28,V28),ROUND(SUM(M28,V28),0),""),"")</f>
        <v/>
      </c>
      <c r="X28" s="730">
        <f>+IFERROR(IF(COUNT(M28,V28),ROUND(SUM(V28,M28)/SUM('Shareholding Pattern'!$L$78,'Shareholding Pattern'!$U$78)*100,2),""),0)</f>
        <v/>
      </c>
      <c r="Y28" s="741" t="n">
        <v>0</v>
      </c>
      <c r="Z28" s="705">
        <f>+IFERROR(IF(COUNT(Y28),ROUND(SUM(Y28)/SUM(M28)*100,2),""),0)</f>
        <v/>
      </c>
      <c r="AA28" s="741" t="n"/>
      <c r="AB28" s="705">
        <f>+IFERROR(IF(COUNT(AA28),ROUND(SUM(AA28)/SUM(M28)*100,2),""),0)</f>
        <v/>
      </c>
      <c r="AC28" s="741" t="n"/>
      <c r="AD28" s="705">
        <f>+IFERROR(IF(COUNT(AC28),ROUND(SUM(AC28)/SUM(M28)*100,2),""),0)</f>
        <v/>
      </c>
      <c r="AE28" s="741" t="n"/>
      <c r="AF28" s="705">
        <f>+IFERROR(IF(COUNT(AE28),ROUND(SUM(AE28)/SUM(M28)*100,2),""),0)</f>
        <v/>
      </c>
      <c r="AG28" s="748">
        <f>+IFERROR(IF(COUNT(AA28,AC28,AE28),ROUND(SUM(AA28,AC28,AE28),0),""),"")</f>
        <v/>
      </c>
      <c r="AH28" s="751">
        <f>+IFERROR(IF(COUNT(AG28),ROUND(SUM(AG28)/SUM(M28)*100,2),""),0)</f>
        <v/>
      </c>
      <c r="AI28" s="761" t="n">
        <v>0</v>
      </c>
      <c r="AJ28" s="752" t="n"/>
      <c r="AK28" s="753" t="inlineStr">
        <is>
          <t>Promoter Group</t>
        </is>
      </c>
      <c r="AL28" s="179">
        <f>IF(COUNT(H76:$AI$15045)=0,"",SUM(AK16:AK65594))</f>
        <v/>
      </c>
      <c r="AM28" s="9" t="n"/>
      <c r="AN28" s="210">
        <f>IF(SUM(M28)&gt;0,1,0)</f>
        <v/>
      </c>
    </row>
    <row r="29" ht="24.75" customHeight="1">
      <c r="D29" s="48" t="n">
        <v>15</v>
      </c>
      <c r="E29" s="465" t="inlineStr">
        <is>
          <t>Bodies Corporate</t>
        </is>
      </c>
      <c r="F29" s="466" t="n"/>
      <c r="G29" s="466" t="inlineStr">
        <is>
          <t>ZIV Logistics and Shipping Private Limited</t>
        </is>
      </c>
      <c r="H29" s="741" t="inlineStr">
        <is>
          <t>AAACZ8797Q</t>
        </is>
      </c>
      <c r="I29" s="741" t="n">
        <v>0</v>
      </c>
      <c r="J29" s="741" t="n">
        <v>0</v>
      </c>
      <c r="K29" s="741" t="n"/>
      <c r="L29" s="741" t="n"/>
      <c r="M29" s="760">
        <f>+IFERROR(IF(COUNT(J29:L29),ROUND(SUM(J29:L29),0),""),"")</f>
        <v/>
      </c>
      <c r="N29" s="730">
        <f>+IFERROR(IF(COUNT(M29),ROUND(M29/'Shareholding Pattern'!$L$78*100,2),""),0)</f>
        <v/>
      </c>
      <c r="O29" s="745">
        <f>IF(J29="","",J29)</f>
        <v/>
      </c>
      <c r="P29" s="745" t="n"/>
      <c r="Q29" s="705">
        <f>+IFERROR(IF(COUNT(O29:P29),ROUND(SUM(O29,P29),2),""),"")</f>
        <v/>
      </c>
      <c r="R29" s="730">
        <f>+IFERROR(IF(COUNT(Q29),ROUND(Q29/('Shareholding Pattern'!$P$79)*100,2),""),0)</f>
        <v/>
      </c>
      <c r="S29" s="741" t="n"/>
      <c r="T29" s="741" t="n"/>
      <c r="U29" s="741" t="n"/>
      <c r="V29" s="760">
        <f>+IFERROR(IF(COUNT(S29:U29),ROUND(SUM(S29:U29),0),""),"")</f>
        <v/>
      </c>
      <c r="W29" s="748">
        <f>+IFERROR(IF(COUNT(M29,V29),ROUND(SUM(M29,V29),0),""),"")</f>
        <v/>
      </c>
      <c r="X29" s="730">
        <f>+IFERROR(IF(COUNT(M29,V29),ROUND(SUM(V29,M29)/SUM('Shareholding Pattern'!$L$78,'Shareholding Pattern'!$U$78)*100,2),""),0)</f>
        <v/>
      </c>
      <c r="Y29" s="741" t="n">
        <v>0</v>
      </c>
      <c r="Z29" s="705">
        <f>+IFERROR(IF(COUNT(Y29),ROUND(SUM(Y29)/SUM(M29)*100,2),""),0)</f>
        <v/>
      </c>
      <c r="AA29" s="741" t="n"/>
      <c r="AB29" s="705">
        <f>+IFERROR(IF(COUNT(AA29),ROUND(SUM(AA29)/SUM(M29)*100,2),""),0)</f>
        <v/>
      </c>
      <c r="AC29" s="741" t="n"/>
      <c r="AD29" s="705">
        <f>+IFERROR(IF(COUNT(AC29),ROUND(SUM(AC29)/SUM(M29)*100,2),""),0)</f>
        <v/>
      </c>
      <c r="AE29" s="741" t="n"/>
      <c r="AF29" s="705">
        <f>+IFERROR(IF(COUNT(AE29),ROUND(SUM(AE29)/SUM(M29)*100,2),""),0)</f>
        <v/>
      </c>
      <c r="AG29" s="748">
        <f>+IFERROR(IF(COUNT(AA29,AC29,AE29),ROUND(SUM(AA29,AC29,AE29),0),""),"")</f>
        <v/>
      </c>
      <c r="AH29" s="751">
        <f>+IFERROR(IF(COUNT(AG29),ROUND(SUM(AG29)/SUM(M29)*100,2),""),0)</f>
        <v/>
      </c>
      <c r="AI29" s="761" t="n">
        <v>0</v>
      </c>
      <c r="AJ29" s="752" t="n"/>
      <c r="AK29" s="753" t="inlineStr">
        <is>
          <t>Promoter Group</t>
        </is>
      </c>
      <c r="AL29" s="179">
        <f>IF(COUNT(H77:$AI$15045)=0,"",SUM(AK17:AK65595))</f>
        <v/>
      </c>
      <c r="AM29" s="9" t="n"/>
      <c r="AN29" s="210">
        <f>IF(SUM(M29)&gt;0,1,0)</f>
        <v/>
      </c>
    </row>
    <row r="30" ht="24.75" customHeight="1">
      <c r="D30" s="48" t="n">
        <v>16</v>
      </c>
      <c r="E30" s="465" t="inlineStr">
        <is>
          <t>Bodies Corporate</t>
        </is>
      </c>
      <c r="F30" s="466" t="n"/>
      <c r="G30" s="466" t="inlineStr">
        <is>
          <t>IAERO Tech Solutions Private Limited</t>
        </is>
      </c>
      <c r="H30" s="741" t="inlineStr">
        <is>
          <t>AAFCI4055F</t>
        </is>
      </c>
      <c r="I30" s="741" t="n">
        <v>0</v>
      </c>
      <c r="J30" s="741" t="n">
        <v>0</v>
      </c>
      <c r="K30" s="741" t="n"/>
      <c r="L30" s="741" t="n"/>
      <c r="M30" s="760">
        <f>+IFERROR(IF(COUNT(J30:L30),ROUND(SUM(J30:L30),0),""),"")</f>
        <v/>
      </c>
      <c r="N30" s="730">
        <f>+IFERROR(IF(COUNT(M30),ROUND(M30/'Shareholding Pattern'!$L$78*100,2),""),0)</f>
        <v/>
      </c>
      <c r="O30" s="745">
        <f>IF(J30="","",J30)</f>
        <v/>
      </c>
      <c r="P30" s="745" t="n"/>
      <c r="Q30" s="705">
        <f>+IFERROR(IF(COUNT(O30:P30),ROUND(SUM(O30,P30),2),""),"")</f>
        <v/>
      </c>
      <c r="R30" s="730">
        <f>+IFERROR(IF(COUNT(Q30),ROUND(Q30/('Shareholding Pattern'!$P$79)*100,2),""),0)</f>
        <v/>
      </c>
      <c r="S30" s="741" t="n"/>
      <c r="T30" s="741" t="n"/>
      <c r="U30" s="741" t="n"/>
      <c r="V30" s="760">
        <f>+IFERROR(IF(COUNT(S30:U30),ROUND(SUM(S30:U30),0),""),"")</f>
        <v/>
      </c>
      <c r="W30" s="748">
        <f>+IFERROR(IF(COUNT(M30,V30),ROUND(SUM(M30,V30),0),""),"")</f>
        <v/>
      </c>
      <c r="X30" s="730">
        <f>+IFERROR(IF(COUNT(M30,V30),ROUND(SUM(V30,M30)/SUM('Shareholding Pattern'!$L$78,'Shareholding Pattern'!$U$78)*100,2),""),0)</f>
        <v/>
      </c>
      <c r="Y30" s="741" t="n">
        <v>0</v>
      </c>
      <c r="Z30" s="705">
        <f>+IFERROR(IF(COUNT(Y30),ROUND(SUM(Y30)/SUM(M30)*100,2),""),0)</f>
        <v/>
      </c>
      <c r="AA30" s="741" t="n"/>
      <c r="AB30" s="705">
        <f>+IFERROR(IF(COUNT(AA30),ROUND(SUM(AA30)/SUM(M30)*100,2),""),0)</f>
        <v/>
      </c>
      <c r="AC30" s="741" t="n"/>
      <c r="AD30" s="705">
        <f>+IFERROR(IF(COUNT(AC30),ROUND(SUM(AC30)/SUM(M30)*100,2),""),0)</f>
        <v/>
      </c>
      <c r="AE30" s="741" t="n"/>
      <c r="AF30" s="705">
        <f>+IFERROR(IF(COUNT(AE30),ROUND(SUM(AE30)/SUM(M30)*100,2),""),0)</f>
        <v/>
      </c>
      <c r="AG30" s="748">
        <f>+IFERROR(IF(COUNT(AA30,AC30,AE30),ROUND(SUM(AA30,AC30,AE30),0),""),"")</f>
        <v/>
      </c>
      <c r="AH30" s="751">
        <f>+IFERROR(IF(COUNT(AG30),ROUND(SUM(AG30)/SUM(M30)*100,2),""),0)</f>
        <v/>
      </c>
      <c r="AI30" s="761" t="n">
        <v>0</v>
      </c>
      <c r="AJ30" s="752" t="n"/>
      <c r="AK30" s="753" t="inlineStr">
        <is>
          <t>Promoter Group</t>
        </is>
      </c>
      <c r="AL30" s="179">
        <f>IF(COUNT(H78:$AI$15045)=0,"",SUM(AK18:AK65596))</f>
        <v/>
      </c>
      <c r="AM30" s="9" t="n"/>
      <c r="AN30" s="210">
        <f>IF(SUM(M30)&gt;0,1,0)</f>
        <v/>
      </c>
    </row>
    <row r="31" ht="24.75" customHeight="1">
      <c r="D31" s="48" t="n">
        <v>17</v>
      </c>
      <c r="E31" s="465" t="inlineStr">
        <is>
          <t>Bodies Corporate</t>
        </is>
      </c>
      <c r="F31" s="466" t="n"/>
      <c r="G31" s="466" t="inlineStr">
        <is>
          <t>Pradhaan Air Express Private Limited</t>
        </is>
      </c>
      <c r="H31" s="741" t="inlineStr">
        <is>
          <t>AALCP9000D</t>
        </is>
      </c>
      <c r="I31" s="741" t="n">
        <v>0</v>
      </c>
      <c r="J31" s="741" t="n">
        <v>0</v>
      </c>
      <c r="K31" s="741" t="n"/>
      <c r="L31" s="741" t="n"/>
      <c r="M31" s="760">
        <f>+IFERROR(IF(COUNT(J31:L31),ROUND(SUM(J31:L31),0),""),"")</f>
        <v/>
      </c>
      <c r="N31" s="730">
        <f>+IFERROR(IF(COUNT(M31),ROUND(M31/'Shareholding Pattern'!$L$78*100,2),""),0)</f>
        <v/>
      </c>
      <c r="O31" s="745">
        <f>IF(J31="","",J31)</f>
        <v/>
      </c>
      <c r="P31" s="745" t="n"/>
      <c r="Q31" s="705">
        <f>+IFERROR(IF(COUNT(O31:P31),ROUND(SUM(O31,P31),2),""),"")</f>
        <v/>
      </c>
      <c r="R31" s="730">
        <f>+IFERROR(IF(COUNT(Q31),ROUND(Q31/('Shareholding Pattern'!$P$79)*100,2),""),0)</f>
        <v/>
      </c>
      <c r="S31" s="741" t="n"/>
      <c r="T31" s="741" t="n"/>
      <c r="U31" s="741" t="n"/>
      <c r="V31" s="760">
        <f>+IFERROR(IF(COUNT(S31:U31),ROUND(SUM(S31:U31),0),""),"")</f>
        <v/>
      </c>
      <c r="W31" s="748">
        <f>+IFERROR(IF(COUNT(M31,V31),ROUND(SUM(M31,V31),0),""),"")</f>
        <v/>
      </c>
      <c r="X31" s="730">
        <f>+IFERROR(IF(COUNT(M31,V31),ROUND(SUM(V31,M31)/SUM('Shareholding Pattern'!$L$78,'Shareholding Pattern'!$U$78)*100,2),""),0)</f>
        <v/>
      </c>
      <c r="Y31" s="741" t="n">
        <v>0</v>
      </c>
      <c r="Z31" s="705">
        <f>+IFERROR(IF(COUNT(Y31),ROUND(SUM(Y31)/SUM(M31)*100,2),""),0)</f>
        <v/>
      </c>
      <c r="AA31" s="741" t="n"/>
      <c r="AB31" s="705">
        <f>+IFERROR(IF(COUNT(AA31),ROUND(SUM(AA31)/SUM(M31)*100,2),""),0)</f>
        <v/>
      </c>
      <c r="AC31" s="741" t="n"/>
      <c r="AD31" s="705">
        <f>+IFERROR(IF(COUNT(AC31),ROUND(SUM(AC31)/SUM(M31)*100,2),""),0)</f>
        <v/>
      </c>
      <c r="AE31" s="741" t="n"/>
      <c r="AF31" s="705">
        <f>+IFERROR(IF(COUNT(AE31),ROUND(SUM(AE31)/SUM(M31)*100,2),""),0)</f>
        <v/>
      </c>
      <c r="AG31" s="748">
        <f>+IFERROR(IF(COUNT(AA31,AC31,AE31),ROUND(SUM(AA31,AC31,AE31),0),""),"")</f>
        <v/>
      </c>
      <c r="AH31" s="751">
        <f>+IFERROR(IF(COUNT(AG31),ROUND(SUM(AG31)/SUM(M31)*100,2),""),0)</f>
        <v/>
      </c>
      <c r="AI31" s="761" t="n">
        <v>0</v>
      </c>
      <c r="AJ31" s="752" t="n"/>
      <c r="AK31" s="753" t="inlineStr">
        <is>
          <t>Promoter Group</t>
        </is>
      </c>
      <c r="AL31" s="179">
        <f>IF(COUNT(H79:$AI$15045)=0,"",SUM(AK19:AK65597))</f>
        <v/>
      </c>
      <c r="AM31" s="9" t="n"/>
      <c r="AN31" s="210">
        <f>IF(SUM(M31)&gt;0,1,0)</f>
        <v/>
      </c>
    </row>
    <row r="32" ht="24.75" customHeight="1">
      <c r="D32" s="48" t="n">
        <v>18</v>
      </c>
      <c r="E32" s="465" t="inlineStr">
        <is>
          <t>Bodies Corporate</t>
        </is>
      </c>
      <c r="F32" s="466" t="n"/>
      <c r="G32" s="466" t="inlineStr">
        <is>
          <t>Galaxy Management Solutions Private Limited</t>
        </is>
      </c>
      <c r="H32" s="741" t="inlineStr">
        <is>
          <t>AADCG3359E</t>
        </is>
      </c>
      <c r="I32" s="741" t="n">
        <v>0</v>
      </c>
      <c r="J32" s="741" t="n">
        <v>0</v>
      </c>
      <c r="K32" s="741" t="n"/>
      <c r="L32" s="741" t="n"/>
      <c r="M32" s="760">
        <f>+IFERROR(IF(COUNT(J32:L32),ROUND(SUM(J32:L32),0),""),"")</f>
        <v/>
      </c>
      <c r="N32" s="730">
        <f>+IFERROR(IF(COUNT(M32),ROUND(M32/'Shareholding Pattern'!$L$78*100,2),""),0)</f>
        <v/>
      </c>
      <c r="O32" s="745">
        <f>IF(J32="","",J32)</f>
        <v/>
      </c>
      <c r="P32" s="745" t="n"/>
      <c r="Q32" s="705">
        <f>+IFERROR(IF(COUNT(O32:P32),ROUND(SUM(O32,P32),2),""),"")</f>
        <v/>
      </c>
      <c r="R32" s="730">
        <f>+IFERROR(IF(COUNT(Q32),ROUND(Q32/('Shareholding Pattern'!$P$79)*100,2),""),0)</f>
        <v/>
      </c>
      <c r="S32" s="741" t="n"/>
      <c r="T32" s="741" t="n"/>
      <c r="U32" s="741" t="n"/>
      <c r="V32" s="760">
        <f>+IFERROR(IF(COUNT(S32:U32),ROUND(SUM(S32:U32),0),""),"")</f>
        <v/>
      </c>
      <c r="W32" s="748">
        <f>+IFERROR(IF(COUNT(M32,V32),ROUND(SUM(M32,V32),0),""),"")</f>
        <v/>
      </c>
      <c r="X32" s="730">
        <f>+IFERROR(IF(COUNT(M32,V32),ROUND(SUM(V32,M32)/SUM('Shareholding Pattern'!$L$78,'Shareholding Pattern'!$U$78)*100,2),""),0)</f>
        <v/>
      </c>
      <c r="Y32" s="741" t="n">
        <v>0</v>
      </c>
      <c r="Z32" s="705">
        <f>+IFERROR(IF(COUNT(Y32),ROUND(SUM(Y32)/SUM(M32)*100,2),""),0)</f>
        <v/>
      </c>
      <c r="AA32" s="741" t="n"/>
      <c r="AB32" s="705">
        <f>+IFERROR(IF(COUNT(AA32),ROUND(SUM(AA32)/SUM(M32)*100,2),""),0)</f>
        <v/>
      </c>
      <c r="AC32" s="741" t="n"/>
      <c r="AD32" s="705">
        <f>+IFERROR(IF(COUNT(AC32),ROUND(SUM(AC32)/SUM(M32)*100,2),""),0)</f>
        <v/>
      </c>
      <c r="AE32" s="741" t="n"/>
      <c r="AF32" s="705">
        <f>+IFERROR(IF(COUNT(AE32),ROUND(SUM(AE32)/SUM(M32)*100,2),""),0)</f>
        <v/>
      </c>
      <c r="AG32" s="748">
        <f>+IFERROR(IF(COUNT(AA32,AC32,AE32),ROUND(SUM(AA32,AC32,AE32),0),""),"")</f>
        <v/>
      </c>
      <c r="AH32" s="751">
        <f>+IFERROR(IF(COUNT(AG32),ROUND(SUM(AG32)/SUM(M32)*100,2),""),0)</f>
        <v/>
      </c>
      <c r="AI32" s="761" t="n">
        <v>0</v>
      </c>
      <c r="AJ32" s="752" t="n"/>
      <c r="AK32" s="753" t="inlineStr">
        <is>
          <t>Promoter Group</t>
        </is>
      </c>
      <c r="AL32" s="179">
        <f>IF(COUNT(H80:$AI$15045)=0,"",SUM(AK20:AK65598))</f>
        <v/>
      </c>
      <c r="AM32" s="9" t="n"/>
      <c r="AN32" s="210">
        <f>IF(SUM(M32)&gt;0,1,0)</f>
        <v/>
      </c>
    </row>
    <row r="33" ht="24.75" customHeight="1">
      <c r="D33" s="48" t="n">
        <v>19</v>
      </c>
      <c r="E33" s="465" t="inlineStr">
        <is>
          <t>Bodies Corporate</t>
        </is>
      </c>
      <c r="F33" s="466" t="n"/>
      <c r="G33" s="466" t="inlineStr">
        <is>
          <t>ZIV Hotels Private Limited</t>
        </is>
      </c>
      <c r="H33" s="741" t="inlineStr">
        <is>
          <t>AAACZ8735C</t>
        </is>
      </c>
      <c r="I33" s="741" t="n">
        <v>0</v>
      </c>
      <c r="J33" s="741" t="n">
        <v>0</v>
      </c>
      <c r="K33" s="741" t="n"/>
      <c r="L33" s="741" t="n"/>
      <c r="M33" s="760">
        <f>+IFERROR(IF(COUNT(J33:L33),ROUND(SUM(J33:L33),0),""),"")</f>
        <v/>
      </c>
      <c r="N33" s="730">
        <f>+IFERROR(IF(COUNT(M33),ROUND(M33/'Shareholding Pattern'!$L$78*100,2),""),0)</f>
        <v/>
      </c>
      <c r="O33" s="745">
        <f>IF(J33="","",J33)</f>
        <v/>
      </c>
      <c r="P33" s="745" t="n"/>
      <c r="Q33" s="705">
        <f>+IFERROR(IF(COUNT(O33:P33),ROUND(SUM(O33,P33),2),""),"")</f>
        <v/>
      </c>
      <c r="R33" s="730">
        <f>+IFERROR(IF(COUNT(Q33),ROUND(Q33/('Shareholding Pattern'!$P$79)*100,2),""),0)</f>
        <v/>
      </c>
      <c r="S33" s="741" t="n"/>
      <c r="T33" s="741" t="n"/>
      <c r="U33" s="741" t="n"/>
      <c r="V33" s="760">
        <f>+IFERROR(IF(COUNT(S33:U33),ROUND(SUM(S33:U33),0),""),"")</f>
        <v/>
      </c>
      <c r="W33" s="748">
        <f>+IFERROR(IF(COUNT(M33,V33),ROUND(SUM(M33,V33),0),""),"")</f>
        <v/>
      </c>
      <c r="X33" s="730">
        <f>+IFERROR(IF(COUNT(M33,V33),ROUND(SUM(V33,M33)/SUM('Shareholding Pattern'!$L$78,'Shareholding Pattern'!$U$78)*100,2),""),0)</f>
        <v/>
      </c>
      <c r="Y33" s="741" t="n">
        <v>0</v>
      </c>
      <c r="Z33" s="705">
        <f>+IFERROR(IF(COUNT(Y33),ROUND(SUM(Y33)/SUM(M33)*100,2),""),0)</f>
        <v/>
      </c>
      <c r="AA33" s="741" t="n"/>
      <c r="AB33" s="705">
        <f>+IFERROR(IF(COUNT(AA33),ROUND(SUM(AA33)/SUM(M33)*100,2),""),0)</f>
        <v/>
      </c>
      <c r="AC33" s="741" t="n"/>
      <c r="AD33" s="705">
        <f>+IFERROR(IF(COUNT(AC33),ROUND(SUM(AC33)/SUM(M33)*100,2),""),0)</f>
        <v/>
      </c>
      <c r="AE33" s="741" t="n"/>
      <c r="AF33" s="705">
        <f>+IFERROR(IF(COUNT(AE33),ROUND(SUM(AE33)/SUM(M33)*100,2),""),0)</f>
        <v/>
      </c>
      <c r="AG33" s="748">
        <f>+IFERROR(IF(COUNT(AA33,AC33,AE33),ROUND(SUM(AA33,AC33,AE33),0),""),"")</f>
        <v/>
      </c>
      <c r="AH33" s="751">
        <f>+IFERROR(IF(COUNT(AG33),ROUND(SUM(AG33)/SUM(M33)*100,2),""),0)</f>
        <v/>
      </c>
      <c r="AI33" s="761" t="n">
        <v>0</v>
      </c>
      <c r="AJ33" s="752" t="n"/>
      <c r="AK33" s="753" t="inlineStr">
        <is>
          <t>Promoter Group</t>
        </is>
      </c>
      <c r="AL33" s="179">
        <f>IF(COUNT(H81:$AI$15045)=0,"",SUM(AK21:AK65599))</f>
        <v/>
      </c>
      <c r="AM33" s="9" t="n"/>
      <c r="AN33" s="210">
        <f>IF(SUM(M33)&gt;0,1,0)</f>
        <v/>
      </c>
    </row>
    <row r="34" ht="24.75" customHeight="1">
      <c r="D34" s="48" t="n">
        <v>20</v>
      </c>
      <c r="E34" s="465" t="inlineStr">
        <is>
          <t>Bodies Corporate</t>
        </is>
      </c>
      <c r="F34" s="466" t="n"/>
      <c r="G34" s="466" t="inlineStr">
        <is>
          <t>Teleport Commerce IN Private Limited</t>
        </is>
      </c>
      <c r="H34" s="741" t="inlineStr">
        <is>
          <t>AAJCR3937K</t>
        </is>
      </c>
      <c r="I34" s="741" t="n">
        <v>0</v>
      </c>
      <c r="J34" s="741" t="n">
        <v>0</v>
      </c>
      <c r="K34" s="741" t="n"/>
      <c r="L34" s="741" t="n"/>
      <c r="M34" s="760">
        <f>+IFERROR(IF(COUNT(J34:L34),ROUND(SUM(J34:L34),0),""),"")</f>
        <v/>
      </c>
      <c r="N34" s="730">
        <f>+IFERROR(IF(COUNT(M34),ROUND(M34/'Shareholding Pattern'!$L$78*100,2),""),0)</f>
        <v/>
      </c>
      <c r="O34" s="745">
        <f>IF(J34="","",J34)</f>
        <v/>
      </c>
      <c r="P34" s="745" t="n"/>
      <c r="Q34" s="705">
        <f>+IFERROR(IF(COUNT(O34:P34),ROUND(SUM(O34,P34),2),""),"")</f>
        <v/>
      </c>
      <c r="R34" s="730">
        <f>+IFERROR(IF(COUNT(Q34),ROUND(Q34/('Shareholding Pattern'!$P$79)*100,2),""),0)</f>
        <v/>
      </c>
      <c r="S34" s="741" t="n"/>
      <c r="T34" s="741" t="n"/>
      <c r="U34" s="741" t="n"/>
      <c r="V34" s="760">
        <f>+IFERROR(IF(COUNT(S34:U34),ROUND(SUM(S34:U34),0),""),"")</f>
        <v/>
      </c>
      <c r="W34" s="748">
        <f>+IFERROR(IF(COUNT(M34,V34),ROUND(SUM(M34,V34),0),""),"")</f>
        <v/>
      </c>
      <c r="X34" s="730">
        <f>+IFERROR(IF(COUNT(M34,V34),ROUND(SUM(V34,M34)/SUM('Shareholding Pattern'!$L$78,'Shareholding Pattern'!$U$78)*100,2),""),0)</f>
        <v/>
      </c>
      <c r="Y34" s="741" t="n">
        <v>0</v>
      </c>
      <c r="Z34" s="705">
        <f>+IFERROR(IF(COUNT(Y34),ROUND(SUM(Y34)/SUM(M34)*100,2),""),0)</f>
        <v/>
      </c>
      <c r="AA34" s="741" t="n"/>
      <c r="AB34" s="705">
        <f>+IFERROR(IF(COUNT(AA34),ROUND(SUM(AA34)/SUM(M34)*100,2),""),0)</f>
        <v/>
      </c>
      <c r="AC34" s="741" t="n"/>
      <c r="AD34" s="705">
        <f>+IFERROR(IF(COUNT(AC34),ROUND(SUM(AC34)/SUM(M34)*100,2),""),0)</f>
        <v/>
      </c>
      <c r="AE34" s="741" t="n"/>
      <c r="AF34" s="705">
        <f>+IFERROR(IF(COUNT(AE34),ROUND(SUM(AE34)/SUM(M34)*100,2),""),0)</f>
        <v/>
      </c>
      <c r="AG34" s="748">
        <f>+IFERROR(IF(COUNT(AA34,AC34,AE34),ROUND(SUM(AA34,AC34,AE34),0),""),"")</f>
        <v/>
      </c>
      <c r="AH34" s="751">
        <f>+IFERROR(IF(COUNT(AG34),ROUND(SUM(AG34)/SUM(M34)*100,2),""),0)</f>
        <v/>
      </c>
      <c r="AI34" s="761" t="n">
        <v>0</v>
      </c>
      <c r="AJ34" s="752" t="n"/>
      <c r="AK34" s="753" t="inlineStr">
        <is>
          <t>Promoter Group</t>
        </is>
      </c>
      <c r="AL34" s="179">
        <f>IF(COUNT(H82:$AI$15045)=0,"",SUM(AK22:AK65600))</f>
        <v/>
      </c>
      <c r="AM34" s="9" t="n"/>
      <c r="AN34" s="210">
        <f>IF(SUM(M34)&gt;0,1,0)</f>
        <v/>
      </c>
    </row>
    <row r="35" ht="24.75" customHeight="1">
      <c r="D35" s="48" t="n">
        <v>21</v>
      </c>
      <c r="E35" s="465" t="inlineStr">
        <is>
          <t>Bodies Corporate</t>
        </is>
      </c>
      <c r="F35" s="466" t="n"/>
      <c r="G35" s="466" t="inlineStr">
        <is>
          <t>ANSP Global Services Private Limited</t>
        </is>
      </c>
      <c r="H35" s="741" t="inlineStr">
        <is>
          <t>AAWCA7914L</t>
        </is>
      </c>
      <c r="I35" s="741" t="n">
        <v>0</v>
      </c>
      <c r="J35" s="741" t="n">
        <v>0</v>
      </c>
      <c r="K35" s="741" t="n"/>
      <c r="L35" s="741" t="n"/>
      <c r="M35" s="760">
        <f>+IFERROR(IF(COUNT(J35:L35),ROUND(SUM(J35:L35),0),""),"")</f>
        <v/>
      </c>
      <c r="N35" s="730">
        <f>+IFERROR(IF(COUNT(M35),ROUND(M35/'Shareholding Pattern'!$L$78*100,2),""),0)</f>
        <v/>
      </c>
      <c r="O35" s="745">
        <f>IF(J35="","",J35)</f>
        <v/>
      </c>
      <c r="P35" s="745" t="n"/>
      <c r="Q35" s="705">
        <f>+IFERROR(IF(COUNT(O35:P35),ROUND(SUM(O35,P35),2),""),"")</f>
        <v/>
      </c>
      <c r="R35" s="730">
        <f>+IFERROR(IF(COUNT(Q35),ROUND(Q35/('Shareholding Pattern'!$P$79)*100,2),""),0)</f>
        <v/>
      </c>
      <c r="S35" s="741" t="n"/>
      <c r="T35" s="741" t="n"/>
      <c r="U35" s="741" t="n"/>
      <c r="V35" s="760">
        <f>+IFERROR(IF(COUNT(S35:U35),ROUND(SUM(S35:U35),0),""),"")</f>
        <v/>
      </c>
      <c r="W35" s="748">
        <f>+IFERROR(IF(COUNT(M35,V35),ROUND(SUM(M35,V35),0),""),"")</f>
        <v/>
      </c>
      <c r="X35" s="730">
        <f>+IFERROR(IF(COUNT(M35,V35),ROUND(SUM(V35,M35)/SUM('Shareholding Pattern'!$L$78,'Shareholding Pattern'!$U$78)*100,2),""),0)</f>
        <v/>
      </c>
      <c r="Y35" s="741" t="n">
        <v>0</v>
      </c>
      <c r="Z35" s="705">
        <f>+IFERROR(IF(COUNT(Y35),ROUND(SUM(Y35)/SUM(M35)*100,2),""),0)</f>
        <v/>
      </c>
      <c r="AA35" s="741" t="n"/>
      <c r="AB35" s="705">
        <f>+IFERROR(IF(COUNT(AA35),ROUND(SUM(AA35)/SUM(M35)*100,2),""),0)</f>
        <v/>
      </c>
      <c r="AC35" s="741" t="n"/>
      <c r="AD35" s="705">
        <f>+IFERROR(IF(COUNT(AC35),ROUND(SUM(AC35)/SUM(M35)*100,2),""),0)</f>
        <v/>
      </c>
      <c r="AE35" s="741" t="n"/>
      <c r="AF35" s="705">
        <f>+IFERROR(IF(COUNT(AE35),ROUND(SUM(AE35)/SUM(M35)*100,2),""),0)</f>
        <v/>
      </c>
      <c r="AG35" s="748">
        <f>+IFERROR(IF(COUNT(AA35,AC35,AE35),ROUND(SUM(AA35,AC35,AE35),0),""),"")</f>
        <v/>
      </c>
      <c r="AH35" s="751">
        <f>+IFERROR(IF(COUNT(AG35),ROUND(SUM(AG35)/SUM(M35)*100,2),""),0)</f>
        <v/>
      </c>
      <c r="AI35" s="761" t="n">
        <v>0</v>
      </c>
      <c r="AJ35" s="752" t="n"/>
      <c r="AK35" s="753" t="inlineStr">
        <is>
          <t>Promoter Group</t>
        </is>
      </c>
      <c r="AL35" s="179">
        <f>IF(COUNT(H83:$AI$15045)=0,"",SUM(AK23:AK65601))</f>
        <v/>
      </c>
      <c r="AM35" s="9" t="n"/>
      <c r="AN35" s="210">
        <f>IF(SUM(M35)&gt;0,1,0)</f>
        <v/>
      </c>
    </row>
    <row r="36" ht="24.75" customHeight="1">
      <c r="D36" s="48" t="n">
        <v>22</v>
      </c>
      <c r="E36" s="465" t="inlineStr">
        <is>
          <t>Bodies Corporate</t>
        </is>
      </c>
      <c r="F36" s="466" t="n"/>
      <c r="G36" s="466" t="inlineStr">
        <is>
          <t>Cloudport Logistics Private Limited</t>
        </is>
      </c>
      <c r="H36" s="741" t="inlineStr">
        <is>
          <t>AALCC8456G</t>
        </is>
      </c>
      <c r="I36" s="741" t="n">
        <v>0</v>
      </c>
      <c r="J36" s="741" t="n">
        <v>0</v>
      </c>
      <c r="K36" s="741" t="n"/>
      <c r="L36" s="741" t="n"/>
      <c r="M36" s="760">
        <f>+IFERROR(IF(COUNT(J36:L36),ROUND(SUM(J36:L36),0),""),"")</f>
        <v/>
      </c>
      <c r="N36" s="730">
        <f>+IFERROR(IF(COUNT(M36),ROUND(M36/'Shareholding Pattern'!$L$78*100,2),""),0)</f>
        <v/>
      </c>
      <c r="O36" s="745">
        <f>IF(J36="","",J36)</f>
        <v/>
      </c>
      <c r="P36" s="745" t="n"/>
      <c r="Q36" s="705">
        <f>+IFERROR(IF(COUNT(O36:P36),ROUND(SUM(O36,P36),2),""),"")</f>
        <v/>
      </c>
      <c r="R36" s="730">
        <f>+IFERROR(IF(COUNT(Q36),ROUND(Q36/('Shareholding Pattern'!$P$79)*100,2),""),0)</f>
        <v/>
      </c>
      <c r="S36" s="741" t="n"/>
      <c r="T36" s="741" t="n"/>
      <c r="U36" s="741" t="n"/>
      <c r="V36" s="760">
        <f>+IFERROR(IF(COUNT(S36:U36),ROUND(SUM(S36:U36),0),""),"")</f>
        <v/>
      </c>
      <c r="W36" s="748">
        <f>+IFERROR(IF(COUNT(M36,V36),ROUND(SUM(M36,V36),0),""),"")</f>
        <v/>
      </c>
      <c r="X36" s="730">
        <f>+IFERROR(IF(COUNT(M36,V36),ROUND(SUM(V36,M36)/SUM('Shareholding Pattern'!$L$78,'Shareholding Pattern'!$U$78)*100,2),""),0)</f>
        <v/>
      </c>
      <c r="Y36" s="741" t="n">
        <v>0</v>
      </c>
      <c r="Z36" s="705">
        <f>+IFERROR(IF(COUNT(Y36),ROUND(SUM(Y36)/SUM(M36)*100,2),""),0)</f>
        <v/>
      </c>
      <c r="AA36" s="741" t="n"/>
      <c r="AB36" s="705">
        <f>+IFERROR(IF(COUNT(AA36),ROUND(SUM(AA36)/SUM(M36)*100,2),""),0)</f>
        <v/>
      </c>
      <c r="AC36" s="741" t="n"/>
      <c r="AD36" s="705">
        <f>+IFERROR(IF(COUNT(AC36),ROUND(SUM(AC36)/SUM(M36)*100,2),""),0)</f>
        <v/>
      </c>
      <c r="AE36" s="741" t="n"/>
      <c r="AF36" s="705">
        <f>+IFERROR(IF(COUNT(AE36),ROUND(SUM(AE36)/SUM(M36)*100,2),""),0)</f>
        <v/>
      </c>
      <c r="AG36" s="748">
        <f>+IFERROR(IF(COUNT(AA36,AC36,AE36),ROUND(SUM(AA36,AC36,AE36),0),""),"")</f>
        <v/>
      </c>
      <c r="AH36" s="751">
        <f>+IFERROR(IF(COUNT(AG36),ROUND(SUM(AG36)/SUM(M36)*100,2),""),0)</f>
        <v/>
      </c>
      <c r="AI36" s="761" t="n">
        <v>0</v>
      </c>
      <c r="AJ36" s="752" t="n"/>
      <c r="AK36" s="753" t="inlineStr">
        <is>
          <t>Promoter Group</t>
        </is>
      </c>
      <c r="AL36" s="179">
        <f>IF(COUNT(H84:$AI$15045)=0,"",SUM(AK24:AK65602))</f>
        <v/>
      </c>
      <c r="AM36" s="9" t="n"/>
      <c r="AN36" s="210">
        <f>IF(SUM(M36)&gt;0,1,0)</f>
        <v/>
      </c>
    </row>
    <row r="37" ht="24.75" customHeight="1">
      <c r="D37" s="48" t="n">
        <v>23</v>
      </c>
      <c r="E37" s="465" t="inlineStr">
        <is>
          <t>Bodies Corporate</t>
        </is>
      </c>
      <c r="F37" s="466" t="n"/>
      <c r="G37" s="466" t="inlineStr">
        <is>
          <t>Culmen Logistics Private Limited</t>
        </is>
      </c>
      <c r="H37" s="741" t="inlineStr">
        <is>
          <t>AAHCC4420E</t>
        </is>
      </c>
      <c r="I37" s="741" t="n">
        <v>0</v>
      </c>
      <c r="J37" s="741" t="n">
        <v>0</v>
      </c>
      <c r="K37" s="741" t="n"/>
      <c r="L37" s="741" t="n"/>
      <c r="M37" s="760">
        <f>+IFERROR(IF(COUNT(J37:L37),ROUND(SUM(J37:L37),0),""),"")</f>
        <v/>
      </c>
      <c r="N37" s="730">
        <f>+IFERROR(IF(COUNT(M37),ROUND(M37/'Shareholding Pattern'!$L$78*100,2),""),0)</f>
        <v/>
      </c>
      <c r="O37" s="745">
        <f>IF(J37="","",J37)</f>
        <v/>
      </c>
      <c r="P37" s="745" t="n"/>
      <c r="Q37" s="705">
        <f>+IFERROR(IF(COUNT(O37:P37),ROUND(SUM(O37,P37),2),""),"")</f>
        <v/>
      </c>
      <c r="R37" s="730">
        <f>+IFERROR(IF(COUNT(Q37),ROUND(Q37/('Shareholding Pattern'!$P$79)*100,2),""),0)</f>
        <v/>
      </c>
      <c r="S37" s="741" t="n"/>
      <c r="T37" s="741" t="n"/>
      <c r="U37" s="741" t="n"/>
      <c r="V37" s="760">
        <f>+IFERROR(IF(COUNT(S37:U37),ROUND(SUM(S37:U37),0),""),"")</f>
        <v/>
      </c>
      <c r="W37" s="748">
        <f>+IFERROR(IF(COUNT(M37,V37),ROUND(SUM(M37,V37),0),""),"")</f>
        <v/>
      </c>
      <c r="X37" s="730">
        <f>+IFERROR(IF(COUNT(M37,V37),ROUND(SUM(V37,M37)/SUM('Shareholding Pattern'!$L$78,'Shareholding Pattern'!$U$78)*100,2),""),0)</f>
        <v/>
      </c>
      <c r="Y37" s="741" t="n">
        <v>0</v>
      </c>
      <c r="Z37" s="705">
        <f>+IFERROR(IF(COUNT(Y37),ROUND(SUM(Y37)/SUM(M37)*100,2),""),0)</f>
        <v/>
      </c>
      <c r="AA37" s="741" t="n"/>
      <c r="AB37" s="705">
        <f>+IFERROR(IF(COUNT(AA37),ROUND(SUM(AA37)/SUM(M37)*100,2),""),0)</f>
        <v/>
      </c>
      <c r="AC37" s="741" t="n"/>
      <c r="AD37" s="705">
        <f>+IFERROR(IF(COUNT(AC37),ROUND(SUM(AC37)/SUM(M37)*100,2),""),0)</f>
        <v/>
      </c>
      <c r="AE37" s="741" t="n"/>
      <c r="AF37" s="705">
        <f>+IFERROR(IF(COUNT(AE37),ROUND(SUM(AE37)/SUM(M37)*100,2),""),0)</f>
        <v/>
      </c>
      <c r="AG37" s="748">
        <f>+IFERROR(IF(COUNT(AA37,AC37,AE37),ROUND(SUM(AA37,AC37,AE37),0),""),"")</f>
        <v/>
      </c>
      <c r="AH37" s="751">
        <f>+IFERROR(IF(COUNT(AG37),ROUND(SUM(AG37)/SUM(M37)*100,2),""),0)</f>
        <v/>
      </c>
      <c r="AI37" s="761" t="n">
        <v>0</v>
      </c>
      <c r="AJ37" s="752" t="n"/>
      <c r="AK37" s="753" t="inlineStr">
        <is>
          <t>Promoter Group</t>
        </is>
      </c>
      <c r="AL37" s="179">
        <f>IF(COUNT(H85:$AI$15045)=0,"",SUM(AK25:AK65603))</f>
        <v/>
      </c>
      <c r="AM37" s="9" t="n"/>
      <c r="AN37" s="210">
        <f>IF(SUM(M37)&gt;0,1,0)</f>
        <v/>
      </c>
    </row>
    <row r="38" ht="24.75" customHeight="1">
      <c r="D38" s="48" t="n">
        <v>24</v>
      </c>
      <c r="E38" s="465" t="inlineStr">
        <is>
          <t>Other</t>
        </is>
      </c>
      <c r="F38" s="466" t="n"/>
      <c r="G38" s="466" t="inlineStr">
        <is>
          <t>Overseas Freight Movers</t>
        </is>
      </c>
      <c r="H38" s="741" t="inlineStr">
        <is>
          <t>AANPS5778G</t>
        </is>
      </c>
      <c r="I38" s="741" t="n">
        <v>0</v>
      </c>
      <c r="J38" s="741" t="n">
        <v>0</v>
      </c>
      <c r="K38" s="741" t="n"/>
      <c r="L38" s="741" t="n"/>
      <c r="M38" s="760">
        <f>+IFERROR(IF(COUNT(J38:L38),ROUND(SUM(J38:L38),0),""),"")</f>
        <v/>
      </c>
      <c r="N38" s="730">
        <f>+IFERROR(IF(COUNT(M38),ROUND(M38/'Shareholding Pattern'!$L$78*100,2),""),0)</f>
        <v/>
      </c>
      <c r="O38" s="745">
        <f>IF(J38="","",J38)</f>
        <v/>
      </c>
      <c r="P38" s="745" t="n"/>
      <c r="Q38" s="705">
        <f>+IFERROR(IF(COUNT(O38:P38),ROUND(SUM(O38,P38),2),""),"")</f>
        <v/>
      </c>
      <c r="R38" s="730">
        <f>+IFERROR(IF(COUNT(Q38),ROUND(Q38/('Shareholding Pattern'!$P$79)*100,2),""),0)</f>
        <v/>
      </c>
      <c r="S38" s="741" t="n"/>
      <c r="T38" s="741" t="n"/>
      <c r="U38" s="741" t="n"/>
      <c r="V38" s="760">
        <f>+IFERROR(IF(COUNT(S38:U38),ROUND(SUM(S38:U38),0),""),"")</f>
        <v/>
      </c>
      <c r="W38" s="748">
        <f>+IFERROR(IF(COUNT(M38,V38),ROUND(SUM(M38,V38),0),""),"")</f>
        <v/>
      </c>
      <c r="X38" s="730">
        <f>+IFERROR(IF(COUNT(M38,V38),ROUND(SUM(V38,M38)/SUM('Shareholding Pattern'!$L$78,'Shareholding Pattern'!$U$78)*100,2),""),0)</f>
        <v/>
      </c>
      <c r="Y38" s="741" t="n">
        <v>0</v>
      </c>
      <c r="Z38" s="705">
        <f>+IFERROR(IF(COUNT(Y38),ROUND(SUM(Y38)/SUM(M38)*100,2),""),0)</f>
        <v/>
      </c>
      <c r="AA38" s="741" t="n"/>
      <c r="AB38" s="705">
        <f>+IFERROR(IF(COUNT(AA38),ROUND(SUM(AA38)/SUM(M38)*100,2),""),0)</f>
        <v/>
      </c>
      <c r="AC38" s="741" t="n"/>
      <c r="AD38" s="705">
        <f>+IFERROR(IF(COUNT(AC38),ROUND(SUM(AC38)/SUM(M38)*100,2),""),0)</f>
        <v/>
      </c>
      <c r="AE38" s="741" t="n"/>
      <c r="AF38" s="705">
        <f>+IFERROR(IF(COUNT(AE38),ROUND(SUM(AE38)/SUM(M38)*100,2),""),0)</f>
        <v/>
      </c>
      <c r="AG38" s="748">
        <f>+IFERROR(IF(COUNT(AA38,AC38,AE38),ROUND(SUM(AA38,AC38,AE38),0),""),"")</f>
        <v/>
      </c>
      <c r="AH38" s="751">
        <f>+IFERROR(IF(COUNT(AG38),ROUND(SUM(AG38)/SUM(M38)*100,2),""),0)</f>
        <v/>
      </c>
      <c r="AI38" s="761" t="n">
        <v>0</v>
      </c>
      <c r="AJ38" s="752" t="n"/>
      <c r="AK38" s="753" t="inlineStr">
        <is>
          <t>Promoter Group</t>
        </is>
      </c>
      <c r="AL38" s="179">
        <f>IF(COUNT(H86:$AI$15045)=0,"",SUM(AK26:AK65604))</f>
        <v/>
      </c>
      <c r="AM38" s="9" t="n"/>
      <c r="AN38" s="210">
        <f>IF(SUM(M38)&gt;0,1,0)</f>
        <v/>
      </c>
    </row>
    <row r="39" ht="24.75" customHeight="1">
      <c r="D39" s="48" t="n">
        <v>25</v>
      </c>
      <c r="E39" s="465" t="inlineStr">
        <is>
          <t>Partnership Firms</t>
        </is>
      </c>
      <c r="F39" s="466" t="n"/>
      <c r="G39" s="466" t="inlineStr">
        <is>
          <t xml:space="preserve">Zion Air </t>
        </is>
      </c>
      <c r="H39" s="741" t="inlineStr">
        <is>
          <t>AABFZ5704D</t>
        </is>
      </c>
      <c r="I39" s="741" t="n">
        <v>0</v>
      </c>
      <c r="J39" s="741" t="n">
        <v>0</v>
      </c>
      <c r="K39" s="741" t="n"/>
      <c r="L39" s="741" t="n"/>
      <c r="M39" s="760">
        <f>+IFERROR(IF(COUNT(J39:L39),ROUND(SUM(J39:L39),0),""),"")</f>
        <v/>
      </c>
      <c r="N39" s="730">
        <f>+IFERROR(IF(COUNT(M39),ROUND(M39/'Shareholding Pattern'!$L$78*100,2),""),0)</f>
        <v/>
      </c>
      <c r="O39" s="745">
        <f>IF(J39="","",J39)</f>
        <v/>
      </c>
      <c r="P39" s="745" t="n"/>
      <c r="Q39" s="705">
        <f>+IFERROR(IF(COUNT(O39:P39),ROUND(SUM(O39,P39),2),""),"")</f>
        <v/>
      </c>
      <c r="R39" s="730">
        <f>+IFERROR(IF(COUNT(Q39),ROUND(Q39/('Shareholding Pattern'!$P$79)*100,2),""),0)</f>
        <v/>
      </c>
      <c r="S39" s="741" t="n"/>
      <c r="T39" s="741" t="n"/>
      <c r="U39" s="741" t="n"/>
      <c r="V39" s="760">
        <f>+IFERROR(IF(COUNT(S39:U39),ROUND(SUM(S39:U39),0),""),"")</f>
        <v/>
      </c>
      <c r="W39" s="748">
        <f>+IFERROR(IF(COUNT(M39,V39),ROUND(SUM(M39,V39),0),""),"")</f>
        <v/>
      </c>
      <c r="X39" s="730">
        <f>+IFERROR(IF(COUNT(M39,V39),ROUND(SUM(V39,M39)/SUM('Shareholding Pattern'!$L$78,'Shareholding Pattern'!$U$78)*100,2),""),0)</f>
        <v/>
      </c>
      <c r="Y39" s="741" t="n">
        <v>0</v>
      </c>
      <c r="Z39" s="705">
        <f>+IFERROR(IF(COUNT(Y39),ROUND(SUM(Y39)/SUM(M39)*100,2),""),0)</f>
        <v/>
      </c>
      <c r="AA39" s="741" t="n"/>
      <c r="AB39" s="705">
        <f>+IFERROR(IF(COUNT(AA39),ROUND(SUM(AA39)/SUM(M39)*100,2),""),0)</f>
        <v/>
      </c>
      <c r="AC39" s="741" t="n"/>
      <c r="AD39" s="705">
        <f>+IFERROR(IF(COUNT(AC39),ROUND(SUM(AC39)/SUM(M39)*100,2),""),0)</f>
        <v/>
      </c>
      <c r="AE39" s="741" t="n"/>
      <c r="AF39" s="705">
        <f>+IFERROR(IF(COUNT(AE39),ROUND(SUM(AE39)/SUM(M39)*100,2),""),0)</f>
        <v/>
      </c>
      <c r="AG39" s="748">
        <f>+IFERROR(IF(COUNT(AA39,AC39,AE39),ROUND(SUM(AA39,AC39,AE39),0),""),"")</f>
        <v/>
      </c>
      <c r="AH39" s="751">
        <f>+IFERROR(IF(COUNT(AG39),ROUND(SUM(AG39)/SUM(M39)*100,2),""),0)</f>
        <v/>
      </c>
      <c r="AI39" s="761" t="n">
        <v>0</v>
      </c>
      <c r="AJ39" s="752" t="n"/>
      <c r="AK39" s="753" t="inlineStr">
        <is>
          <t>Promoter Group</t>
        </is>
      </c>
      <c r="AL39" s="179">
        <f>IF(COUNT(H87:$AI$15045)=0,"",SUM(AK27:AK65605))</f>
        <v/>
      </c>
      <c r="AM39" s="9" t="n"/>
      <c r="AN39" s="210">
        <f>IF(SUM(M39)&gt;0,1,0)</f>
        <v/>
      </c>
    </row>
    <row r="40" ht="24.75" customHeight="1">
      <c r="D40" s="48" t="n">
        <v>26</v>
      </c>
      <c r="E40" s="465" t="inlineStr">
        <is>
          <t>Partnership Firms</t>
        </is>
      </c>
      <c r="F40" s="466" t="n"/>
      <c r="G40" s="466" t="inlineStr">
        <is>
          <t xml:space="preserve">Galaxy Promoters and Builders </t>
        </is>
      </c>
      <c r="H40" s="741" t="inlineStr">
        <is>
          <t>AANFG3728L</t>
        </is>
      </c>
      <c r="I40" s="741" t="n">
        <v>0</v>
      </c>
      <c r="J40" s="741" t="n">
        <v>0</v>
      </c>
      <c r="K40" s="741" t="n"/>
      <c r="L40" s="741" t="n"/>
      <c r="M40" s="760">
        <f>+IFERROR(IF(COUNT(J40:L40),ROUND(SUM(J40:L40),0),""),"")</f>
        <v/>
      </c>
      <c r="N40" s="730">
        <f>+IFERROR(IF(COUNT(M40),ROUND(M40/'Shareholding Pattern'!$L$78*100,2),""),0)</f>
        <v/>
      </c>
      <c r="O40" s="745">
        <f>IF(J40="","",J40)</f>
        <v/>
      </c>
      <c r="P40" s="745" t="n"/>
      <c r="Q40" s="705">
        <f>+IFERROR(IF(COUNT(O40:P40),ROUND(SUM(O40,P40),2),""),"")</f>
        <v/>
      </c>
      <c r="R40" s="730">
        <f>+IFERROR(IF(COUNT(Q40),ROUND(Q40/('Shareholding Pattern'!$P$79)*100,2),""),0)</f>
        <v/>
      </c>
      <c r="S40" s="741" t="n"/>
      <c r="T40" s="741" t="n"/>
      <c r="U40" s="741" t="n"/>
      <c r="V40" s="760">
        <f>+IFERROR(IF(COUNT(S40:U40),ROUND(SUM(S40:U40),0),""),"")</f>
        <v/>
      </c>
      <c r="W40" s="748">
        <f>+IFERROR(IF(COUNT(M40,V40),ROUND(SUM(M40,V40),0),""),"")</f>
        <v/>
      </c>
      <c r="X40" s="730">
        <f>+IFERROR(IF(COUNT(M40,V40),ROUND(SUM(V40,M40)/SUM('Shareholding Pattern'!$L$78,'Shareholding Pattern'!$U$78)*100,2),""),0)</f>
        <v/>
      </c>
      <c r="Y40" s="741" t="n">
        <v>0</v>
      </c>
      <c r="Z40" s="705">
        <f>+IFERROR(IF(COUNT(Y40),ROUND(SUM(Y40)/SUM(M40)*100,2),""),0)</f>
        <v/>
      </c>
      <c r="AA40" s="741" t="n"/>
      <c r="AB40" s="705">
        <f>+IFERROR(IF(COUNT(AA40),ROUND(SUM(AA40)/SUM(M40)*100,2),""),0)</f>
        <v/>
      </c>
      <c r="AC40" s="741" t="n"/>
      <c r="AD40" s="705">
        <f>+IFERROR(IF(COUNT(AC40),ROUND(SUM(AC40)/SUM(M40)*100,2),""),0)</f>
        <v/>
      </c>
      <c r="AE40" s="741" t="n"/>
      <c r="AF40" s="705">
        <f>+IFERROR(IF(COUNT(AE40),ROUND(SUM(AE40)/SUM(M40)*100,2),""),0)</f>
        <v/>
      </c>
      <c r="AG40" s="748">
        <f>+IFERROR(IF(COUNT(AA40,AC40,AE40),ROUND(SUM(AA40,AC40,AE40),0),""),"")</f>
        <v/>
      </c>
      <c r="AH40" s="751">
        <f>+IFERROR(IF(COUNT(AG40),ROUND(SUM(AG40)/SUM(M40)*100,2),""),0)</f>
        <v/>
      </c>
      <c r="AI40" s="761" t="n">
        <v>0</v>
      </c>
      <c r="AJ40" s="752" t="n"/>
      <c r="AK40" s="753" t="inlineStr">
        <is>
          <t>Promoter Group</t>
        </is>
      </c>
      <c r="AL40" s="179">
        <f>IF(COUNT(H88:$AI$15045)=0,"",SUM(AK28:AK65606))</f>
        <v/>
      </c>
      <c r="AM40" s="9" t="n"/>
      <c r="AN40" s="210">
        <f>IF(SUM(M40)&gt;0,1,0)</f>
        <v/>
      </c>
    </row>
    <row r="41" ht="24.75" customHeight="1">
      <c r="D41" s="48" t="n">
        <v>27</v>
      </c>
      <c r="E41" s="465" t="inlineStr">
        <is>
          <t>Partnership Firms</t>
        </is>
      </c>
      <c r="F41" s="466" t="n"/>
      <c r="G41" s="466" t="inlineStr">
        <is>
          <t xml:space="preserve">Raj Trading Company </t>
        </is>
      </c>
      <c r="H41" s="741" t="inlineStr">
        <is>
          <t>AAAFR4945D</t>
        </is>
      </c>
      <c r="I41" s="741" t="n">
        <v>0</v>
      </c>
      <c r="J41" s="741" t="n">
        <v>0</v>
      </c>
      <c r="K41" s="741" t="n"/>
      <c r="L41" s="741" t="n"/>
      <c r="M41" s="760">
        <f>+IFERROR(IF(COUNT(J41:L41),ROUND(SUM(J41:L41),0),""),"")</f>
        <v/>
      </c>
      <c r="N41" s="730">
        <f>+IFERROR(IF(COUNT(M41),ROUND(M41/'Shareholding Pattern'!$L$78*100,2),""),0)</f>
        <v/>
      </c>
      <c r="O41" s="745">
        <f>IF(J41="","",J41)</f>
        <v/>
      </c>
      <c r="P41" s="745" t="n"/>
      <c r="Q41" s="705">
        <f>+IFERROR(IF(COUNT(O41:P41),ROUND(SUM(O41,P41),2),""),"")</f>
        <v/>
      </c>
      <c r="R41" s="730">
        <f>+IFERROR(IF(COUNT(Q41),ROUND(Q41/('Shareholding Pattern'!$P$79)*100,2),""),0)</f>
        <v/>
      </c>
      <c r="S41" s="741" t="n"/>
      <c r="T41" s="741" t="n"/>
      <c r="U41" s="741" t="n"/>
      <c r="V41" s="760">
        <f>+IFERROR(IF(COUNT(S41:U41),ROUND(SUM(S41:U41),0),""),"")</f>
        <v/>
      </c>
      <c r="W41" s="748">
        <f>+IFERROR(IF(COUNT(M41,V41),ROUND(SUM(M41,V41),0),""),"")</f>
        <v/>
      </c>
      <c r="X41" s="730">
        <f>+IFERROR(IF(COUNT(M41,V41),ROUND(SUM(V41,M41)/SUM('Shareholding Pattern'!$L$78,'Shareholding Pattern'!$U$78)*100,2),""),0)</f>
        <v/>
      </c>
      <c r="Y41" s="741" t="n">
        <v>0</v>
      </c>
      <c r="Z41" s="705">
        <f>+IFERROR(IF(COUNT(Y41),ROUND(SUM(Y41)/SUM(M41)*100,2),""),0)</f>
        <v/>
      </c>
      <c r="AA41" s="741" t="n"/>
      <c r="AB41" s="705">
        <f>+IFERROR(IF(COUNT(AA41),ROUND(SUM(AA41)/SUM(M41)*100,2),""),0)</f>
        <v/>
      </c>
      <c r="AC41" s="741" t="n"/>
      <c r="AD41" s="705">
        <f>+IFERROR(IF(COUNT(AC41),ROUND(SUM(AC41)/SUM(M41)*100,2),""),0)</f>
        <v/>
      </c>
      <c r="AE41" s="741" t="n"/>
      <c r="AF41" s="705">
        <f>+IFERROR(IF(COUNT(AE41),ROUND(SUM(AE41)/SUM(M41)*100,2),""),0)</f>
        <v/>
      </c>
      <c r="AG41" s="748">
        <f>+IFERROR(IF(COUNT(AA41,AC41,AE41),ROUND(SUM(AA41,AC41,AE41),0),""),"")</f>
        <v/>
      </c>
      <c r="AH41" s="751">
        <f>+IFERROR(IF(COUNT(AG41),ROUND(SUM(AG41)/SUM(M41)*100,2),""),0)</f>
        <v/>
      </c>
      <c r="AI41" s="761" t="n">
        <v>0</v>
      </c>
      <c r="AJ41" s="752" t="n"/>
      <c r="AK41" s="753" t="inlineStr">
        <is>
          <t>Promoter Group</t>
        </is>
      </c>
      <c r="AL41" s="179">
        <f>IF(COUNT(H89:$AI$15045)=0,"",SUM(AK29:AK65607))</f>
        <v/>
      </c>
      <c r="AM41" s="9" t="n"/>
      <c r="AN41" s="210">
        <f>IF(SUM(M41)&gt;0,1,0)</f>
        <v/>
      </c>
    </row>
    <row r="42" ht="24.75" customHeight="1">
      <c r="D42" s="48" t="n">
        <v>28</v>
      </c>
      <c r="E42" s="465" t="inlineStr">
        <is>
          <t>Partnership Firms</t>
        </is>
      </c>
      <c r="F42" s="466" t="n"/>
      <c r="G42" s="466" t="inlineStr">
        <is>
          <t xml:space="preserve">Falcon Traders </t>
        </is>
      </c>
      <c r="H42" s="741" t="inlineStr">
        <is>
          <t>AAGFF4575K</t>
        </is>
      </c>
      <c r="I42" s="741" t="n">
        <v>0</v>
      </c>
      <c r="J42" s="741" t="n">
        <v>0</v>
      </c>
      <c r="K42" s="741" t="n"/>
      <c r="L42" s="741" t="n"/>
      <c r="M42" s="760">
        <f>+IFERROR(IF(COUNT(J42:L42),ROUND(SUM(J42:L42),0),""),"")</f>
        <v/>
      </c>
      <c r="N42" s="730">
        <f>+IFERROR(IF(COUNT(M42),ROUND(M42/'Shareholding Pattern'!$L$78*100,2),""),0)</f>
        <v/>
      </c>
      <c r="O42" s="745">
        <f>IF(J42="","",J42)</f>
        <v/>
      </c>
      <c r="P42" s="745" t="n"/>
      <c r="Q42" s="705">
        <f>+IFERROR(IF(COUNT(O42:P42),ROUND(SUM(O42,P42),2),""),"")</f>
        <v/>
      </c>
      <c r="R42" s="730">
        <f>+IFERROR(IF(COUNT(Q42),ROUND(Q42/('Shareholding Pattern'!$P$79)*100,2),""),0)</f>
        <v/>
      </c>
      <c r="S42" s="741" t="n"/>
      <c r="T42" s="741" t="n"/>
      <c r="U42" s="741" t="n"/>
      <c r="V42" s="760">
        <f>+IFERROR(IF(COUNT(S42:U42),ROUND(SUM(S42:U42),0),""),"")</f>
        <v/>
      </c>
      <c r="W42" s="748">
        <f>+IFERROR(IF(COUNT(M42,V42),ROUND(SUM(M42,V42),0),""),"")</f>
        <v/>
      </c>
      <c r="X42" s="730">
        <f>+IFERROR(IF(COUNT(M42,V42),ROUND(SUM(V42,M42)/SUM('Shareholding Pattern'!$L$78,'Shareholding Pattern'!$U$78)*100,2),""),0)</f>
        <v/>
      </c>
      <c r="Y42" s="741" t="n">
        <v>0</v>
      </c>
      <c r="Z42" s="705">
        <f>+IFERROR(IF(COUNT(Y42),ROUND(SUM(Y42)/SUM(M42)*100,2),""),0)</f>
        <v/>
      </c>
      <c r="AA42" s="741" t="n"/>
      <c r="AB42" s="705">
        <f>+IFERROR(IF(COUNT(AA42),ROUND(SUM(AA42)/SUM(M42)*100,2),""),0)</f>
        <v/>
      </c>
      <c r="AC42" s="741" t="n"/>
      <c r="AD42" s="705">
        <f>+IFERROR(IF(COUNT(AC42),ROUND(SUM(AC42)/SUM(M42)*100,2),""),0)</f>
        <v/>
      </c>
      <c r="AE42" s="741" t="n"/>
      <c r="AF42" s="705">
        <f>+IFERROR(IF(COUNT(AE42),ROUND(SUM(AE42)/SUM(M42)*100,2),""),0)</f>
        <v/>
      </c>
      <c r="AG42" s="748">
        <f>+IFERROR(IF(COUNT(AA42,AC42,AE42),ROUND(SUM(AA42,AC42,AE42),0),""),"")</f>
        <v/>
      </c>
      <c r="AH42" s="751">
        <f>+IFERROR(IF(COUNT(AG42),ROUND(SUM(AG42)/SUM(M42)*100,2),""),0)</f>
        <v/>
      </c>
      <c r="AI42" s="761" t="n">
        <v>0</v>
      </c>
      <c r="AJ42" s="752" t="n"/>
      <c r="AK42" s="753" t="inlineStr">
        <is>
          <t>Promoter Group</t>
        </is>
      </c>
      <c r="AL42" s="179">
        <f>IF(COUNT(H90:$AI$15045)=0,"",SUM(AK30:AK65608))</f>
        <v/>
      </c>
      <c r="AM42" s="9" t="n"/>
      <c r="AN42" s="210">
        <f>IF(SUM(M42)&gt;0,1,0)</f>
        <v/>
      </c>
    </row>
    <row r="43" ht="24.75" customHeight="1">
      <c r="D43" s="48" t="n">
        <v>29</v>
      </c>
      <c r="E43" s="465" t="inlineStr">
        <is>
          <t>Partnership Firms</t>
        </is>
      </c>
      <c r="F43" s="466" t="n"/>
      <c r="G43" s="466" t="inlineStr">
        <is>
          <t>Zeal Technologies</t>
        </is>
      </c>
      <c r="H43" s="741" t="inlineStr">
        <is>
          <t>AACFZ3048F</t>
        </is>
      </c>
      <c r="I43" s="741" t="n">
        <v>0</v>
      </c>
      <c r="J43" s="741" t="n">
        <v>0</v>
      </c>
      <c r="K43" s="741" t="n"/>
      <c r="L43" s="741" t="n"/>
      <c r="M43" s="760">
        <f>+IFERROR(IF(COUNT(J43:L43),ROUND(SUM(J43:L43),0),""),"")</f>
        <v/>
      </c>
      <c r="N43" s="730">
        <f>+IFERROR(IF(COUNT(M43),ROUND(M43/'Shareholding Pattern'!$L$78*100,2),""),0)</f>
        <v/>
      </c>
      <c r="O43" s="745">
        <f>IF(J43="","",J43)</f>
        <v/>
      </c>
      <c r="P43" s="745" t="n"/>
      <c r="Q43" s="705">
        <f>+IFERROR(IF(COUNT(O43:P43),ROUND(SUM(O43,P43),2),""),"")</f>
        <v/>
      </c>
      <c r="R43" s="730">
        <f>+IFERROR(IF(COUNT(Q43),ROUND(Q43/('Shareholding Pattern'!$P$79)*100,2),""),0)</f>
        <v/>
      </c>
      <c r="S43" s="741" t="n"/>
      <c r="T43" s="741" t="n"/>
      <c r="U43" s="741" t="n"/>
      <c r="V43" s="760">
        <f>+IFERROR(IF(COUNT(S43:U43),ROUND(SUM(S43:U43),0),""),"")</f>
        <v/>
      </c>
      <c r="W43" s="748">
        <f>+IFERROR(IF(COUNT(M43,V43),ROUND(SUM(M43,V43),0),""),"")</f>
        <v/>
      </c>
      <c r="X43" s="730">
        <f>+IFERROR(IF(COUNT(M43,V43),ROUND(SUM(V43,M43)/SUM('Shareholding Pattern'!$L$78,'Shareholding Pattern'!$U$78)*100,2),""),0)</f>
        <v/>
      </c>
      <c r="Y43" s="741" t="n">
        <v>0</v>
      </c>
      <c r="Z43" s="705">
        <f>+IFERROR(IF(COUNT(Y43),ROUND(SUM(Y43)/SUM(M43)*100,2),""),0)</f>
        <v/>
      </c>
      <c r="AA43" s="741" t="n"/>
      <c r="AB43" s="705">
        <f>+IFERROR(IF(COUNT(AA43),ROUND(SUM(AA43)/SUM(M43)*100,2),""),0)</f>
        <v/>
      </c>
      <c r="AC43" s="741" t="n"/>
      <c r="AD43" s="705">
        <f>+IFERROR(IF(COUNT(AC43),ROUND(SUM(AC43)/SUM(M43)*100,2),""),0)</f>
        <v/>
      </c>
      <c r="AE43" s="741" t="n"/>
      <c r="AF43" s="705">
        <f>+IFERROR(IF(COUNT(AE43),ROUND(SUM(AE43)/SUM(M43)*100,2),""),0)</f>
        <v/>
      </c>
      <c r="AG43" s="748">
        <f>+IFERROR(IF(COUNT(AA43,AC43,AE43),ROUND(SUM(AA43,AC43,AE43),0),""),"")</f>
        <v/>
      </c>
      <c r="AH43" s="751">
        <f>+IFERROR(IF(COUNT(AG43),ROUND(SUM(AG43)/SUM(M43)*100,2),""),0)</f>
        <v/>
      </c>
      <c r="AI43" s="761" t="n">
        <v>0</v>
      </c>
      <c r="AJ43" s="752" t="n"/>
      <c r="AK43" s="753" t="inlineStr">
        <is>
          <t>Promoter Group</t>
        </is>
      </c>
      <c r="AL43" s="179">
        <f>IF(COUNT(H91:$AI$15045)=0,"",SUM(AK31:AK65609))</f>
        <v/>
      </c>
      <c r="AM43" s="9" t="n"/>
      <c r="AN43" s="210">
        <f>IF(SUM(M43)&gt;0,1,0)</f>
        <v/>
      </c>
    </row>
    <row r="44" ht="24.75" customHeight="1">
      <c r="D44" s="48" t="n">
        <v>30</v>
      </c>
      <c r="E44" s="465" t="inlineStr">
        <is>
          <t>Other</t>
        </is>
      </c>
      <c r="F44" s="466" t="n"/>
      <c r="G44" s="466" t="inlineStr">
        <is>
          <t xml:space="preserve">iTiger Supply Chain LLP </t>
        </is>
      </c>
      <c r="H44" s="741" t="inlineStr">
        <is>
          <t>AAJFI5370C</t>
        </is>
      </c>
      <c r="I44" s="741" t="n">
        <v>0</v>
      </c>
      <c r="J44" s="741" t="n">
        <v>0</v>
      </c>
      <c r="K44" s="741" t="n"/>
      <c r="L44" s="741" t="n"/>
      <c r="M44" s="760">
        <f>+IFERROR(IF(COUNT(J44:L44),ROUND(SUM(J44:L44),0),""),"")</f>
        <v/>
      </c>
      <c r="N44" s="730">
        <f>+IFERROR(IF(COUNT(M44),ROUND(M44/'Shareholding Pattern'!$L$78*100,2),""),0)</f>
        <v/>
      </c>
      <c r="O44" s="745">
        <f>IF(J44="","",J44)</f>
        <v/>
      </c>
      <c r="P44" s="745" t="n"/>
      <c r="Q44" s="705">
        <f>+IFERROR(IF(COUNT(O44:P44),ROUND(SUM(O44,P44),2),""),"")</f>
        <v/>
      </c>
      <c r="R44" s="730">
        <f>+IFERROR(IF(COUNT(Q44),ROUND(Q44/('Shareholding Pattern'!$P$79)*100,2),""),0)</f>
        <v/>
      </c>
      <c r="S44" s="741" t="n"/>
      <c r="T44" s="741" t="n"/>
      <c r="U44" s="741" t="n"/>
      <c r="V44" s="760">
        <f>+IFERROR(IF(COUNT(S44:U44),ROUND(SUM(S44:U44),0),""),"")</f>
        <v/>
      </c>
      <c r="W44" s="748">
        <f>+IFERROR(IF(COUNT(M44,V44),ROUND(SUM(M44,V44),0),""),"")</f>
        <v/>
      </c>
      <c r="X44" s="730">
        <f>+IFERROR(IF(COUNT(M44,V44),ROUND(SUM(V44,M44)/SUM('Shareholding Pattern'!$L$78,'Shareholding Pattern'!$U$78)*100,2),""),0)</f>
        <v/>
      </c>
      <c r="Y44" s="741" t="n">
        <v>0</v>
      </c>
      <c r="Z44" s="705">
        <f>+IFERROR(IF(COUNT(Y44),ROUND(SUM(Y44)/SUM(M44)*100,2),""),0)</f>
        <v/>
      </c>
      <c r="AA44" s="741" t="n"/>
      <c r="AB44" s="705">
        <f>+IFERROR(IF(COUNT(AA44),ROUND(SUM(AA44)/SUM(M44)*100,2),""),0)</f>
        <v/>
      </c>
      <c r="AC44" s="741" t="n"/>
      <c r="AD44" s="705">
        <f>+IFERROR(IF(COUNT(AC44),ROUND(SUM(AC44)/SUM(M44)*100,2),""),0)</f>
        <v/>
      </c>
      <c r="AE44" s="741" t="n"/>
      <c r="AF44" s="705">
        <f>+IFERROR(IF(COUNT(AE44),ROUND(SUM(AE44)/SUM(M44)*100,2),""),0)</f>
        <v/>
      </c>
      <c r="AG44" s="748">
        <f>+IFERROR(IF(COUNT(AA44,AC44,AE44),ROUND(SUM(AA44,AC44,AE44),0),""),"")</f>
        <v/>
      </c>
      <c r="AH44" s="751">
        <f>+IFERROR(IF(COUNT(AG44),ROUND(SUM(AG44)/SUM(M44)*100,2),""),0)</f>
        <v/>
      </c>
      <c r="AI44" s="761" t="n">
        <v>0</v>
      </c>
      <c r="AJ44" s="752" t="n"/>
      <c r="AK44" s="753" t="inlineStr">
        <is>
          <t>Promoter Group</t>
        </is>
      </c>
      <c r="AL44" s="179">
        <f>IF(COUNT(H92:$AI$15045)=0,"",SUM(AK32:AK65610))</f>
        <v/>
      </c>
      <c r="AM44" s="9" t="n"/>
      <c r="AN44" s="210">
        <f>IF(SUM(M44)&gt;0,1,0)</f>
        <v/>
      </c>
    </row>
    <row r="45" ht="24.75" customHeight="1">
      <c r="D45" s="48" t="n">
        <v>31</v>
      </c>
      <c r="E45" s="465" t="inlineStr">
        <is>
          <t>Trusts</t>
        </is>
      </c>
      <c r="F45" s="466" t="n"/>
      <c r="G45" s="466" t="inlineStr">
        <is>
          <t>Forin Container Line Trust</t>
        </is>
      </c>
      <c r="H45" s="741" t="inlineStr">
        <is>
          <t>AAATF6714E</t>
        </is>
      </c>
      <c r="I45" s="741" t="n">
        <v>0</v>
      </c>
      <c r="J45" s="741" t="n">
        <v>0</v>
      </c>
      <c r="K45" s="741" t="n"/>
      <c r="L45" s="741" t="n"/>
      <c r="M45" s="760">
        <f>+IFERROR(IF(COUNT(J45:L45),ROUND(SUM(J45:L45),0),""),"")</f>
        <v/>
      </c>
      <c r="N45" s="730">
        <f>+IFERROR(IF(COUNT(M45),ROUND(M45/'Shareholding Pattern'!$L$78*100,2),""),0)</f>
        <v/>
      </c>
      <c r="O45" s="745">
        <f>IF(J45="","",J45)</f>
        <v/>
      </c>
      <c r="P45" s="745" t="n"/>
      <c r="Q45" s="705">
        <f>+IFERROR(IF(COUNT(O45:P45),ROUND(SUM(O45,P45),2),""),"")</f>
        <v/>
      </c>
      <c r="R45" s="730">
        <f>+IFERROR(IF(COUNT(Q45),ROUND(Q45/('Shareholding Pattern'!$P$79)*100,2),""),0)</f>
        <v/>
      </c>
      <c r="S45" s="741" t="n"/>
      <c r="T45" s="741" t="n"/>
      <c r="U45" s="741" t="n"/>
      <c r="V45" s="760">
        <f>+IFERROR(IF(COUNT(S45:U45),ROUND(SUM(S45:U45),0),""),"")</f>
        <v/>
      </c>
      <c r="W45" s="748">
        <f>+IFERROR(IF(COUNT(M45,V45),ROUND(SUM(M45,V45),0),""),"")</f>
        <v/>
      </c>
      <c r="X45" s="730">
        <f>+IFERROR(IF(COUNT(M45,V45),ROUND(SUM(V45,M45)/SUM('Shareholding Pattern'!$L$78,'Shareholding Pattern'!$U$78)*100,2),""),0)</f>
        <v/>
      </c>
      <c r="Y45" s="741" t="n">
        <v>0</v>
      </c>
      <c r="Z45" s="705">
        <f>+IFERROR(IF(COUNT(Y45),ROUND(SUM(Y45)/SUM(M45)*100,2),""),0)</f>
        <v/>
      </c>
      <c r="AA45" s="741" t="n"/>
      <c r="AB45" s="705">
        <f>+IFERROR(IF(COUNT(AA45),ROUND(SUM(AA45)/SUM(M45)*100,2),""),0)</f>
        <v/>
      </c>
      <c r="AC45" s="741" t="n"/>
      <c r="AD45" s="705">
        <f>+IFERROR(IF(COUNT(AC45),ROUND(SUM(AC45)/SUM(M45)*100,2),""),0)</f>
        <v/>
      </c>
      <c r="AE45" s="741" t="n"/>
      <c r="AF45" s="705">
        <f>+IFERROR(IF(COUNT(AE45),ROUND(SUM(AE45)/SUM(M45)*100,2),""),0)</f>
        <v/>
      </c>
      <c r="AG45" s="748">
        <f>+IFERROR(IF(COUNT(AA45,AC45,AE45),ROUND(SUM(AA45,AC45,AE45),0),""),"")</f>
        <v/>
      </c>
      <c r="AH45" s="751">
        <f>+IFERROR(IF(COUNT(AG45),ROUND(SUM(AG45)/SUM(M45)*100,2),""),0)</f>
        <v/>
      </c>
      <c r="AI45" s="761" t="n">
        <v>0</v>
      </c>
      <c r="AJ45" s="752" t="n"/>
      <c r="AK45" s="753" t="inlineStr">
        <is>
          <t>Promoter Group</t>
        </is>
      </c>
      <c r="AL45" s="179">
        <f>IF(COUNT(H93:$AI$15045)=0,"",SUM(AK33:AK65611))</f>
        <v/>
      </c>
      <c r="AM45" s="9" t="n"/>
      <c r="AN45" s="210">
        <f>IF(SUM(M45)&gt;0,1,0)</f>
        <v/>
      </c>
    </row>
    <row r="46" ht="24.75" customHeight="1">
      <c r="D46" s="48" t="n">
        <v>32</v>
      </c>
      <c r="E46" s="465" t="inlineStr">
        <is>
          <t>Partnership Firms</t>
        </is>
      </c>
      <c r="F46" s="466" t="n"/>
      <c r="G46" s="466" t="inlineStr">
        <is>
          <t xml:space="preserve">Galaxy Developers </t>
        </is>
      </c>
      <c r="H46" s="741" t="inlineStr">
        <is>
          <t>AAUFG6668G</t>
        </is>
      </c>
      <c r="I46" s="741" t="n">
        <v>0</v>
      </c>
      <c r="J46" s="741" t="n">
        <v>0</v>
      </c>
      <c r="K46" s="741" t="n"/>
      <c r="L46" s="741" t="n"/>
      <c r="M46" s="760">
        <f>+IFERROR(IF(COUNT(J46:L46),ROUND(SUM(J46:L46),0),""),"")</f>
        <v/>
      </c>
      <c r="N46" s="730">
        <f>+IFERROR(IF(COUNT(M46),ROUND(M46/'Shareholding Pattern'!$L$78*100,2),""),0)</f>
        <v/>
      </c>
      <c r="O46" s="745">
        <f>IF(J46="","",J46)</f>
        <v/>
      </c>
      <c r="P46" s="745" t="n"/>
      <c r="Q46" s="705">
        <f>+IFERROR(IF(COUNT(O46:P46),ROUND(SUM(O46,P46),2),""),"")</f>
        <v/>
      </c>
      <c r="R46" s="730">
        <f>+IFERROR(IF(COUNT(Q46),ROUND(Q46/('Shareholding Pattern'!$P$79)*100,2),""),0)</f>
        <v/>
      </c>
      <c r="S46" s="741" t="n"/>
      <c r="T46" s="741" t="n"/>
      <c r="U46" s="741" t="n"/>
      <c r="V46" s="760">
        <f>+IFERROR(IF(COUNT(S46:U46),ROUND(SUM(S46:U46),0),""),"")</f>
        <v/>
      </c>
      <c r="W46" s="748">
        <f>+IFERROR(IF(COUNT(M46,V46),ROUND(SUM(M46,V46),0),""),"")</f>
        <v/>
      </c>
      <c r="X46" s="730">
        <f>+IFERROR(IF(COUNT(M46,V46),ROUND(SUM(V46,M46)/SUM('Shareholding Pattern'!$L$78,'Shareholding Pattern'!$U$78)*100,2),""),0)</f>
        <v/>
      </c>
      <c r="Y46" s="741" t="n">
        <v>0</v>
      </c>
      <c r="Z46" s="705">
        <f>+IFERROR(IF(COUNT(Y46),ROUND(SUM(Y46)/SUM(M46)*100,2),""),0)</f>
        <v/>
      </c>
      <c r="AA46" s="741" t="n"/>
      <c r="AB46" s="705">
        <f>+IFERROR(IF(COUNT(AA46),ROUND(SUM(AA46)/SUM(M46)*100,2),""),0)</f>
        <v/>
      </c>
      <c r="AC46" s="741" t="n"/>
      <c r="AD46" s="705">
        <f>+IFERROR(IF(COUNT(AC46),ROUND(SUM(AC46)/SUM(M46)*100,2),""),0)</f>
        <v/>
      </c>
      <c r="AE46" s="741" t="n"/>
      <c r="AF46" s="705">
        <f>+IFERROR(IF(COUNT(AE46),ROUND(SUM(AE46)/SUM(M46)*100,2),""),0)</f>
        <v/>
      </c>
      <c r="AG46" s="748">
        <f>+IFERROR(IF(COUNT(AA46,AC46,AE46),ROUND(SUM(AA46,AC46,AE46),0),""),"")</f>
        <v/>
      </c>
      <c r="AH46" s="751">
        <f>+IFERROR(IF(COUNT(AG46),ROUND(SUM(AG46)/SUM(M46)*100,2),""),0)</f>
        <v/>
      </c>
      <c r="AI46" s="761" t="n">
        <v>0</v>
      </c>
      <c r="AJ46" s="752" t="n"/>
      <c r="AK46" s="753" t="inlineStr">
        <is>
          <t>Promoter Group</t>
        </is>
      </c>
      <c r="AL46" s="179">
        <f>IF(COUNT(H94:$AI$15045)=0,"",SUM(AK34:AK65612))</f>
        <v/>
      </c>
      <c r="AM46" s="9" t="n"/>
      <c r="AN46" s="210">
        <f>IF(SUM(M46)&gt;0,1,0)</f>
        <v/>
      </c>
    </row>
    <row r="47" ht="24.75" customHeight="1">
      <c r="D47" s="48" t="n">
        <v>33</v>
      </c>
      <c r="E47" s="465" t="inlineStr">
        <is>
          <t>Bodies Corporate</t>
        </is>
      </c>
      <c r="F47" s="466" t="n"/>
      <c r="G47" s="466" t="inlineStr">
        <is>
          <t>C T C Air Carrier Private Limited</t>
        </is>
      </c>
      <c r="H47" s="741" t="inlineStr">
        <is>
          <t>AAACC0813C</t>
        </is>
      </c>
      <c r="I47" s="741" t="n">
        <v>0</v>
      </c>
      <c r="J47" s="741" t="n">
        <v>0</v>
      </c>
      <c r="K47" s="741" t="n"/>
      <c r="L47" s="741" t="n"/>
      <c r="M47" s="760">
        <f>+IFERROR(IF(COUNT(J47:L47),ROUND(SUM(J47:L47),0),""),"")</f>
        <v/>
      </c>
      <c r="N47" s="730">
        <f>+IFERROR(IF(COUNT(M47),ROUND(M47/'Shareholding Pattern'!$L$78*100,2),""),0)</f>
        <v/>
      </c>
      <c r="O47" s="745">
        <f>IF(J47="","",J47)</f>
        <v/>
      </c>
      <c r="P47" s="745" t="n"/>
      <c r="Q47" s="705">
        <f>+IFERROR(IF(COUNT(O47:P47),ROUND(SUM(O47,P47),2),""),"")</f>
        <v/>
      </c>
      <c r="R47" s="730">
        <f>+IFERROR(IF(COUNT(Q47),ROUND(Q47/('Shareholding Pattern'!$P$79)*100,2),""),0)</f>
        <v/>
      </c>
      <c r="S47" s="741" t="n"/>
      <c r="T47" s="741" t="n"/>
      <c r="U47" s="741" t="n"/>
      <c r="V47" s="760">
        <f>+IFERROR(IF(COUNT(S47:U47),ROUND(SUM(S47:U47),0),""),"")</f>
        <v/>
      </c>
      <c r="W47" s="748">
        <f>+IFERROR(IF(COUNT(M47,V47),ROUND(SUM(M47,V47),0),""),"")</f>
        <v/>
      </c>
      <c r="X47" s="730">
        <f>+IFERROR(IF(COUNT(M47,V47),ROUND(SUM(V47,M47)/SUM('Shareholding Pattern'!$L$78,'Shareholding Pattern'!$U$78)*100,2),""),0)</f>
        <v/>
      </c>
      <c r="Y47" s="741" t="n">
        <v>0</v>
      </c>
      <c r="Z47" s="705">
        <f>+IFERROR(IF(COUNT(Y47),ROUND(SUM(Y47)/SUM(M47)*100,2),""),0)</f>
        <v/>
      </c>
      <c r="AA47" s="741" t="n"/>
      <c r="AB47" s="705">
        <f>+IFERROR(IF(COUNT(AA47),ROUND(SUM(AA47)/SUM(M47)*100,2),""),0)</f>
        <v/>
      </c>
      <c r="AC47" s="741" t="n"/>
      <c r="AD47" s="705">
        <f>+IFERROR(IF(COUNT(AC47),ROUND(SUM(AC47)/SUM(M47)*100,2),""),0)</f>
        <v/>
      </c>
      <c r="AE47" s="741" t="n"/>
      <c r="AF47" s="705">
        <f>+IFERROR(IF(COUNT(AE47),ROUND(SUM(AE47)/SUM(M47)*100,2),""),0)</f>
        <v/>
      </c>
      <c r="AG47" s="748">
        <f>+IFERROR(IF(COUNT(AA47,AC47,AE47),ROUND(SUM(AA47,AC47,AE47),0),""),"")</f>
        <v/>
      </c>
      <c r="AH47" s="751">
        <f>+IFERROR(IF(COUNT(AG47),ROUND(SUM(AG47)/SUM(M47)*100,2),""),0)</f>
        <v/>
      </c>
      <c r="AI47" s="761" t="n">
        <v>0</v>
      </c>
      <c r="AJ47" s="752" t="n"/>
      <c r="AK47" s="753" t="inlineStr">
        <is>
          <t>Promoter Group</t>
        </is>
      </c>
      <c r="AL47" s="179">
        <f>IF(COUNT(H95:$AI$15045)=0,"",SUM(AK35:AK65613))</f>
        <v/>
      </c>
      <c r="AM47" s="9" t="n"/>
      <c r="AN47" s="210">
        <f>IF(SUM(M47)&gt;0,1,0)</f>
        <v/>
      </c>
    </row>
    <row r="48" ht="24.75" customHeight="1">
      <c r="D48" s="48" t="n">
        <v>34</v>
      </c>
      <c r="E48" s="465" t="inlineStr">
        <is>
          <t>Bodies Corporate</t>
        </is>
      </c>
      <c r="F48" s="466" t="n"/>
      <c r="G48" s="466" t="inlineStr">
        <is>
          <t>Avito Global Private Limited</t>
        </is>
      </c>
      <c r="H48" s="741" t="inlineStr">
        <is>
          <t>ABDCA8467E</t>
        </is>
      </c>
      <c r="I48" s="741" t="n">
        <v>0</v>
      </c>
      <c r="J48" s="741" t="n">
        <v>0</v>
      </c>
      <c r="K48" s="741" t="n"/>
      <c r="L48" s="741" t="n"/>
      <c r="M48" s="760">
        <f>+IFERROR(IF(COUNT(J48:L48),ROUND(SUM(J48:L48),0),""),"")</f>
        <v/>
      </c>
      <c r="N48" s="730">
        <f>+IFERROR(IF(COUNT(M48),ROUND(M48/'Shareholding Pattern'!$L$78*100,2),""),0)</f>
        <v/>
      </c>
      <c r="O48" s="745">
        <f>IF(J48="","",J48)</f>
        <v/>
      </c>
      <c r="P48" s="745" t="n"/>
      <c r="Q48" s="705">
        <f>+IFERROR(IF(COUNT(O48:P48),ROUND(SUM(O48,P48),2),""),"")</f>
        <v/>
      </c>
      <c r="R48" s="730">
        <f>+IFERROR(IF(COUNT(Q48),ROUND(Q48/('Shareholding Pattern'!$P$79)*100,2),""),0)</f>
        <v/>
      </c>
      <c r="S48" s="741" t="n"/>
      <c r="T48" s="741" t="n"/>
      <c r="U48" s="741" t="n"/>
      <c r="V48" s="760">
        <f>+IFERROR(IF(COUNT(S48:U48),ROUND(SUM(S48:U48),0),""),"")</f>
        <v/>
      </c>
      <c r="W48" s="748">
        <f>+IFERROR(IF(COUNT(M48,V48),ROUND(SUM(M48,V48),0),""),"")</f>
        <v/>
      </c>
      <c r="X48" s="730">
        <f>+IFERROR(IF(COUNT(M48,V48),ROUND(SUM(V48,M48)/SUM('Shareholding Pattern'!$L$78,'Shareholding Pattern'!$U$78)*100,2),""),0)</f>
        <v/>
      </c>
      <c r="Y48" s="741" t="n">
        <v>0</v>
      </c>
      <c r="Z48" s="705">
        <f>+IFERROR(IF(COUNT(Y48),ROUND(SUM(Y48)/SUM(M48)*100,2),""),0)</f>
        <v/>
      </c>
      <c r="AA48" s="741" t="n"/>
      <c r="AB48" s="705">
        <f>+IFERROR(IF(COUNT(AA48),ROUND(SUM(AA48)/SUM(M48)*100,2),""),0)</f>
        <v/>
      </c>
      <c r="AC48" s="741" t="n"/>
      <c r="AD48" s="705">
        <f>+IFERROR(IF(COUNT(AC48),ROUND(SUM(AC48)/SUM(M48)*100,2),""),0)</f>
        <v/>
      </c>
      <c r="AE48" s="741" t="n"/>
      <c r="AF48" s="705">
        <f>+IFERROR(IF(COUNT(AE48),ROUND(SUM(AE48)/SUM(M48)*100,2),""),0)</f>
        <v/>
      </c>
      <c r="AG48" s="748">
        <f>+IFERROR(IF(COUNT(AA48,AC48,AE48),ROUND(SUM(AA48,AC48,AE48),0),""),"")</f>
        <v/>
      </c>
      <c r="AH48" s="751">
        <f>+IFERROR(IF(COUNT(AG48),ROUND(SUM(AG48)/SUM(M48)*100,2),""),0)</f>
        <v/>
      </c>
      <c r="AI48" s="761" t="n">
        <v>0</v>
      </c>
      <c r="AJ48" s="752" t="n"/>
      <c r="AK48" s="753" t="inlineStr">
        <is>
          <t>Promoter Group</t>
        </is>
      </c>
      <c r="AL48" s="179">
        <f>IF(COUNT(H96:$AI$15045)=0,"",SUM(AK36:AK65614))</f>
        <v/>
      </c>
      <c r="AM48" s="9" t="n"/>
      <c r="AN48" s="210">
        <f>IF(SUM(M48)&gt;0,1,0)</f>
        <v/>
      </c>
    </row>
    <row r="49" ht="24.75" customHeight="1">
      <c r="D49" s="48" t="n">
        <v>35</v>
      </c>
      <c r="E49" s="465" t="inlineStr">
        <is>
          <t>Bodies Corporate</t>
        </is>
      </c>
      <c r="F49" s="466" t="n"/>
      <c r="G49" s="466" t="inlineStr">
        <is>
          <t>Odyssey Logistics Private Limited</t>
        </is>
      </c>
      <c r="H49" s="741" t="inlineStr">
        <is>
          <t>AAACO6715D</t>
        </is>
      </c>
      <c r="I49" s="741" t="n">
        <v>0</v>
      </c>
      <c r="J49" s="741" t="n">
        <v>0</v>
      </c>
      <c r="K49" s="741" t="n"/>
      <c r="L49" s="741" t="n"/>
      <c r="M49" s="760">
        <f>+IFERROR(IF(COUNT(J49:L49),ROUND(SUM(J49:L49),0),""),"")</f>
        <v/>
      </c>
      <c r="N49" s="730">
        <f>+IFERROR(IF(COUNT(M49),ROUND(M49/'Shareholding Pattern'!$L$78*100,2),""),0)</f>
        <v/>
      </c>
      <c r="O49" s="745">
        <f>IF(J49="","",J49)</f>
        <v/>
      </c>
      <c r="P49" s="745" t="n"/>
      <c r="Q49" s="705">
        <f>+IFERROR(IF(COUNT(O49:P49),ROUND(SUM(O49,P49),2),""),"")</f>
        <v/>
      </c>
      <c r="R49" s="730">
        <f>+IFERROR(IF(COUNT(Q49),ROUND(Q49/('Shareholding Pattern'!$P$79)*100,2),""),0)</f>
        <v/>
      </c>
      <c r="S49" s="741" t="n"/>
      <c r="T49" s="741" t="n"/>
      <c r="U49" s="741" t="n"/>
      <c r="V49" s="760">
        <f>+IFERROR(IF(COUNT(S49:U49),ROUND(SUM(S49:U49),0),""),"")</f>
        <v/>
      </c>
      <c r="W49" s="748">
        <f>+IFERROR(IF(COUNT(M49,V49),ROUND(SUM(M49,V49),0),""),"")</f>
        <v/>
      </c>
      <c r="X49" s="730">
        <f>+IFERROR(IF(COUNT(M49,V49),ROUND(SUM(V49,M49)/SUM('Shareholding Pattern'!$L$78,'Shareholding Pattern'!$U$78)*100,2),""),0)</f>
        <v/>
      </c>
      <c r="Y49" s="741" t="n">
        <v>0</v>
      </c>
      <c r="Z49" s="705">
        <f>+IFERROR(IF(COUNT(Y49),ROUND(SUM(Y49)/SUM(M49)*100,2),""),0)</f>
        <v/>
      </c>
      <c r="AA49" s="741" t="n"/>
      <c r="AB49" s="705">
        <f>+IFERROR(IF(COUNT(AA49),ROUND(SUM(AA49)/SUM(M49)*100,2),""),0)</f>
        <v/>
      </c>
      <c r="AC49" s="741" t="n"/>
      <c r="AD49" s="705">
        <f>+IFERROR(IF(COUNT(AC49),ROUND(SUM(AC49)/SUM(M49)*100,2),""),0)</f>
        <v/>
      </c>
      <c r="AE49" s="741" t="n"/>
      <c r="AF49" s="705">
        <f>+IFERROR(IF(COUNT(AE49),ROUND(SUM(AE49)/SUM(M49)*100,2),""),0)</f>
        <v/>
      </c>
      <c r="AG49" s="748">
        <f>+IFERROR(IF(COUNT(AA49,AC49,AE49),ROUND(SUM(AA49,AC49,AE49),0),""),"")</f>
        <v/>
      </c>
      <c r="AH49" s="751">
        <f>+IFERROR(IF(COUNT(AG49),ROUND(SUM(AG49)/SUM(M49)*100,2),""),0)</f>
        <v/>
      </c>
      <c r="AI49" s="761" t="n">
        <v>0</v>
      </c>
      <c r="AJ49" s="752" t="n"/>
      <c r="AK49" s="753" t="inlineStr">
        <is>
          <t>Promoter Group</t>
        </is>
      </c>
      <c r="AL49" s="179">
        <f>IF(COUNT(H97:$AI$15045)=0,"",SUM(AK37:AK65615))</f>
        <v/>
      </c>
      <c r="AM49" s="9" t="n"/>
      <c r="AN49" s="210">
        <f>IF(SUM(M49)&gt;0,1,0)</f>
        <v/>
      </c>
    </row>
    <row r="50" ht="24.75" customHeight="1">
      <c r="D50" s="48" t="n">
        <v>36</v>
      </c>
      <c r="E50" s="465" t="inlineStr">
        <is>
          <t>Other</t>
        </is>
      </c>
      <c r="F50" s="466" t="n"/>
      <c r="G50" s="466" t="inlineStr">
        <is>
          <t>S G Designs</t>
        </is>
      </c>
      <c r="H50" s="741" t="inlineStr">
        <is>
          <t>ABSFS7989P</t>
        </is>
      </c>
      <c r="I50" s="741" t="n">
        <v>0</v>
      </c>
      <c r="J50" s="741" t="n">
        <v>0</v>
      </c>
      <c r="K50" s="741" t="n"/>
      <c r="L50" s="741" t="n"/>
      <c r="M50" s="760">
        <f>+IFERROR(IF(COUNT(J50:L50),ROUND(SUM(J50:L50),0),""),"")</f>
        <v/>
      </c>
      <c r="N50" s="730">
        <f>+IFERROR(IF(COUNT(M50),ROUND(M50/'Shareholding Pattern'!$L$78*100,2),""),0)</f>
        <v/>
      </c>
      <c r="O50" s="745">
        <f>IF(J50="","",J50)</f>
        <v/>
      </c>
      <c r="P50" s="745" t="n"/>
      <c r="Q50" s="705">
        <f>+IFERROR(IF(COUNT(O50:P50),ROUND(SUM(O50,P50),2),""),"")</f>
        <v/>
      </c>
      <c r="R50" s="730">
        <f>+IFERROR(IF(COUNT(Q50),ROUND(Q50/('Shareholding Pattern'!$P$79)*100,2),""),0)</f>
        <v/>
      </c>
      <c r="S50" s="741" t="n"/>
      <c r="T50" s="741" t="n"/>
      <c r="U50" s="741" t="n"/>
      <c r="V50" s="760">
        <f>+IFERROR(IF(COUNT(S50:U50),ROUND(SUM(S50:U50),0),""),"")</f>
        <v/>
      </c>
      <c r="W50" s="748">
        <f>+IFERROR(IF(COUNT(M50,V50),ROUND(SUM(M50,V50),0),""),"")</f>
        <v/>
      </c>
      <c r="X50" s="730">
        <f>+IFERROR(IF(COUNT(M50,V50),ROUND(SUM(V50,M50)/SUM('Shareholding Pattern'!$L$78,'Shareholding Pattern'!$U$78)*100,2),""),0)</f>
        <v/>
      </c>
      <c r="Y50" s="741" t="n">
        <v>0</v>
      </c>
      <c r="Z50" s="705">
        <f>+IFERROR(IF(COUNT(Y50),ROUND(SUM(Y50)/SUM(M50)*100,2),""),0)</f>
        <v/>
      </c>
      <c r="AA50" s="741" t="n"/>
      <c r="AB50" s="705">
        <f>+IFERROR(IF(COUNT(AA50),ROUND(SUM(AA50)/SUM(M50)*100,2),""),0)</f>
        <v/>
      </c>
      <c r="AC50" s="741" t="n"/>
      <c r="AD50" s="705">
        <f>+IFERROR(IF(COUNT(AC50),ROUND(SUM(AC50)/SUM(M50)*100,2),""),0)</f>
        <v/>
      </c>
      <c r="AE50" s="741" t="n"/>
      <c r="AF50" s="705">
        <f>+IFERROR(IF(COUNT(AE50),ROUND(SUM(AE50)/SUM(M50)*100,2),""),0)</f>
        <v/>
      </c>
      <c r="AG50" s="748">
        <f>+IFERROR(IF(COUNT(AA50,AC50,AE50),ROUND(SUM(AA50,AC50,AE50),0),""),"")</f>
        <v/>
      </c>
      <c r="AH50" s="751">
        <f>+IFERROR(IF(COUNT(AG50),ROUND(SUM(AG50)/SUM(M50)*100,2),""),0)</f>
        <v/>
      </c>
      <c r="AI50" s="761" t="n">
        <v>0</v>
      </c>
      <c r="AJ50" s="752" t="n"/>
      <c r="AK50" s="753" t="inlineStr">
        <is>
          <t>Promoter Group</t>
        </is>
      </c>
      <c r="AL50" s="179">
        <f>IF(COUNT(H98:$AI$15045)=0,"",SUM(AK38:AK65616))</f>
        <v/>
      </c>
      <c r="AM50" s="9" t="n"/>
      <c r="AN50" s="210">
        <f>IF(SUM(M50)&gt;0,1,0)</f>
        <v/>
      </c>
    </row>
    <row r="51" ht="24.75" customHeight="1">
      <c r="D51" s="48" t="n">
        <v>37</v>
      </c>
      <c r="E51" s="465" t="inlineStr">
        <is>
          <t>Other</t>
        </is>
      </c>
      <c r="F51" s="466" t="n"/>
      <c r="G51" s="466" t="inlineStr">
        <is>
          <t>Zeal Foundation</t>
        </is>
      </c>
      <c r="H51" s="741" t="inlineStr">
        <is>
          <t>AAATZ2153R</t>
        </is>
      </c>
      <c r="I51" s="741" t="n">
        <v>0</v>
      </c>
      <c r="J51" s="741" t="n">
        <v>0</v>
      </c>
      <c r="K51" s="741" t="n"/>
      <c r="L51" s="741" t="n"/>
      <c r="M51" s="760">
        <f>+IFERROR(IF(COUNT(J51:L51),ROUND(SUM(J51:L51),0),""),"")</f>
        <v/>
      </c>
      <c r="N51" s="730">
        <f>+IFERROR(IF(COUNT(M51),ROUND(M51/'Shareholding Pattern'!$L$78*100,2),""),0)</f>
        <v/>
      </c>
      <c r="O51" s="745">
        <f>IF(J51="","",J51)</f>
        <v/>
      </c>
      <c r="P51" s="745" t="n"/>
      <c r="Q51" s="705">
        <f>+IFERROR(IF(COUNT(O51:P51),ROUND(SUM(O51,P51),2),""),"")</f>
        <v/>
      </c>
      <c r="R51" s="730">
        <f>+IFERROR(IF(COUNT(Q51),ROUND(Q51/('Shareholding Pattern'!$P$79)*100,2),""),0)</f>
        <v/>
      </c>
      <c r="S51" s="741" t="n"/>
      <c r="T51" s="741" t="n"/>
      <c r="U51" s="741" t="n"/>
      <c r="V51" s="760">
        <f>+IFERROR(IF(COUNT(S51:U51),ROUND(SUM(S51:U51),0),""),"")</f>
        <v/>
      </c>
      <c r="W51" s="748">
        <f>+IFERROR(IF(COUNT(M51,V51),ROUND(SUM(M51,V51),0),""),"")</f>
        <v/>
      </c>
      <c r="X51" s="730">
        <f>+IFERROR(IF(COUNT(M51,V51),ROUND(SUM(V51,M51)/SUM('Shareholding Pattern'!$L$78,'Shareholding Pattern'!$U$78)*100,2),""),0)</f>
        <v/>
      </c>
      <c r="Y51" s="741" t="n">
        <v>0</v>
      </c>
      <c r="Z51" s="705">
        <f>+IFERROR(IF(COUNT(Y51),ROUND(SUM(Y51)/SUM(M51)*100,2),""),0)</f>
        <v/>
      </c>
      <c r="AA51" s="741" t="n"/>
      <c r="AB51" s="705">
        <f>+IFERROR(IF(COUNT(AA51),ROUND(SUM(AA51)/SUM(M51)*100,2),""),0)</f>
        <v/>
      </c>
      <c r="AC51" s="741" t="n"/>
      <c r="AD51" s="705">
        <f>+IFERROR(IF(COUNT(AC51),ROUND(SUM(AC51)/SUM(M51)*100,2),""),0)</f>
        <v/>
      </c>
      <c r="AE51" s="741" t="n"/>
      <c r="AF51" s="705">
        <f>+IFERROR(IF(COUNT(AE51),ROUND(SUM(AE51)/SUM(M51)*100,2),""),0)</f>
        <v/>
      </c>
      <c r="AG51" s="748">
        <f>+IFERROR(IF(COUNT(AA51,AC51,AE51),ROUND(SUM(AA51,AC51,AE51),0),""),"")</f>
        <v/>
      </c>
      <c r="AH51" s="751">
        <f>+IFERROR(IF(COUNT(AG51),ROUND(SUM(AG51)/SUM(M51)*100,2),""),0)</f>
        <v/>
      </c>
      <c r="AI51" s="761" t="n">
        <v>0</v>
      </c>
      <c r="AJ51" s="752" t="n"/>
      <c r="AK51" s="753" t="inlineStr">
        <is>
          <t>Promoter Group</t>
        </is>
      </c>
      <c r="AL51" s="179">
        <f>IF(COUNT(H99:$AI$15045)=0,"",SUM(AK39:AK65617))</f>
        <v/>
      </c>
      <c r="AM51" s="9" t="n"/>
      <c r="AN51" s="210">
        <f>IF(SUM(M51)&gt;0,1,0)</f>
        <v/>
      </c>
    </row>
    <row r="52" ht="24.75" customHeight="1">
      <c r="D52" s="48" t="n">
        <v>38</v>
      </c>
      <c r="E52" s="465" t="inlineStr">
        <is>
          <t>Trusts</t>
        </is>
      </c>
      <c r="F52" s="466" t="n"/>
      <c r="G52" s="466" t="inlineStr">
        <is>
          <t>Skyways Air Services Pvt. Ltd. Employee Welfare Trust</t>
        </is>
      </c>
      <c r="H52" s="741" t="inlineStr">
        <is>
          <t>AATTS9509D</t>
        </is>
      </c>
      <c r="I52" s="741" t="n">
        <v>0</v>
      </c>
      <c r="J52" s="741" t="n">
        <v>0</v>
      </c>
      <c r="K52" s="741" t="n"/>
      <c r="L52" s="741" t="n"/>
      <c r="M52" s="760">
        <f>+IFERROR(IF(COUNT(J52:L52),ROUND(SUM(J52:L52),0),""),"")</f>
        <v/>
      </c>
      <c r="N52" s="730">
        <f>+IFERROR(IF(COUNT(M52),ROUND(M52/'Shareholding Pattern'!$L$78*100,2),""),0)</f>
        <v/>
      </c>
      <c r="O52" s="745">
        <f>IF(J52="","",J52)</f>
        <v/>
      </c>
      <c r="P52" s="745" t="n"/>
      <c r="Q52" s="705">
        <f>+IFERROR(IF(COUNT(O52:P52),ROUND(SUM(O52,P52),2),""),"")</f>
        <v/>
      </c>
      <c r="R52" s="730">
        <f>+IFERROR(IF(COUNT(Q52),ROUND(Q52/('Shareholding Pattern'!$P$79)*100,2),""),0)</f>
        <v/>
      </c>
      <c r="S52" s="741" t="n"/>
      <c r="T52" s="741" t="n"/>
      <c r="U52" s="741" t="n"/>
      <c r="V52" s="760">
        <f>+IFERROR(IF(COUNT(S52:U52),ROUND(SUM(S52:U52),0),""),"")</f>
        <v/>
      </c>
      <c r="W52" s="748">
        <f>+IFERROR(IF(COUNT(M52,V52),ROUND(SUM(M52,V52),0),""),"")</f>
        <v/>
      </c>
      <c r="X52" s="730">
        <f>+IFERROR(IF(COUNT(M52,V52),ROUND(SUM(V52,M52)/SUM('Shareholding Pattern'!$L$78,'Shareholding Pattern'!$U$78)*100,2),""),0)</f>
        <v/>
      </c>
      <c r="Y52" s="741" t="n">
        <v>0</v>
      </c>
      <c r="Z52" s="705">
        <f>+IFERROR(IF(COUNT(Y52),ROUND(SUM(Y52)/SUM(M52)*100,2),""),0)</f>
        <v/>
      </c>
      <c r="AA52" s="741" t="n"/>
      <c r="AB52" s="705">
        <f>+IFERROR(IF(COUNT(AA52),ROUND(SUM(AA52)/SUM(M52)*100,2),""),0)</f>
        <v/>
      </c>
      <c r="AC52" s="741" t="n"/>
      <c r="AD52" s="705">
        <f>+IFERROR(IF(COUNT(AC52),ROUND(SUM(AC52)/SUM(M52)*100,2),""),0)</f>
        <v/>
      </c>
      <c r="AE52" s="741" t="n"/>
      <c r="AF52" s="705">
        <f>+IFERROR(IF(COUNT(AE52),ROUND(SUM(AE52)/SUM(M52)*100,2),""),0)</f>
        <v/>
      </c>
      <c r="AG52" s="748">
        <f>+IFERROR(IF(COUNT(AA52,AC52,AE52),ROUND(SUM(AA52,AC52,AE52),0),""),"")</f>
        <v/>
      </c>
      <c r="AH52" s="751">
        <f>+IFERROR(IF(COUNT(AG52),ROUND(SUM(AG52)/SUM(M52)*100,2),""),0)</f>
        <v/>
      </c>
      <c r="AI52" s="761" t="n">
        <v>0</v>
      </c>
      <c r="AJ52" s="752" t="n"/>
      <c r="AK52" s="753" t="inlineStr">
        <is>
          <t>Promoter Group</t>
        </is>
      </c>
      <c r="AL52" s="179">
        <f>IF(COUNT(H100:$AI$15045)=0,"",SUM(AK40:AK65618))</f>
        <v/>
      </c>
      <c r="AM52" s="9" t="n"/>
      <c r="AN52" s="210">
        <f>IF(SUM(M52)&gt;0,1,0)</f>
        <v/>
      </c>
    </row>
    <row r="53" ht="24.75" customHeight="1">
      <c r="D53" s="48" t="n">
        <v>39</v>
      </c>
      <c r="E53" s="465" t="inlineStr">
        <is>
          <t>Trusts</t>
        </is>
      </c>
      <c r="F53" s="466" t="n"/>
      <c r="G53" s="466" t="inlineStr">
        <is>
          <t>Skyways Air Services Pvt. Ltd. Employees Group Gratuity Trust</t>
        </is>
      </c>
      <c r="H53" s="741" t="inlineStr">
        <is>
          <t>ABCTS2220F</t>
        </is>
      </c>
      <c r="I53" s="741" t="n">
        <v>0</v>
      </c>
      <c r="J53" s="741" t="n">
        <v>0</v>
      </c>
      <c r="K53" s="741" t="n"/>
      <c r="L53" s="741" t="n"/>
      <c r="M53" s="760">
        <f>+IFERROR(IF(COUNT(J53:L53),ROUND(SUM(J53:L53),0),""),"")</f>
        <v/>
      </c>
      <c r="N53" s="730">
        <f>+IFERROR(IF(COUNT(M53),ROUND(M53/'Shareholding Pattern'!$L$78*100,2),""),0)</f>
        <v/>
      </c>
      <c r="O53" s="745">
        <f>IF(J53="","",J53)</f>
        <v/>
      </c>
      <c r="P53" s="745" t="n"/>
      <c r="Q53" s="705">
        <f>+IFERROR(IF(COUNT(O53:P53),ROUND(SUM(O53,P53),2),""),"")</f>
        <v/>
      </c>
      <c r="R53" s="730">
        <f>+IFERROR(IF(COUNT(Q53),ROUND(Q53/('Shareholding Pattern'!$P$79)*100,2),""),0)</f>
        <v/>
      </c>
      <c r="S53" s="741" t="n"/>
      <c r="T53" s="741" t="n"/>
      <c r="U53" s="741" t="n"/>
      <c r="V53" s="760">
        <f>+IFERROR(IF(COUNT(S53:U53),ROUND(SUM(S53:U53),0),""),"")</f>
        <v/>
      </c>
      <c r="W53" s="748">
        <f>+IFERROR(IF(COUNT(M53,V53),ROUND(SUM(M53,V53),0),""),"")</f>
        <v/>
      </c>
      <c r="X53" s="730">
        <f>+IFERROR(IF(COUNT(M53,V53),ROUND(SUM(V53,M53)/SUM('Shareholding Pattern'!$L$78,'Shareholding Pattern'!$U$78)*100,2),""),0)</f>
        <v/>
      </c>
      <c r="Y53" s="741" t="n">
        <v>0</v>
      </c>
      <c r="Z53" s="705">
        <f>+IFERROR(IF(COUNT(Y53),ROUND(SUM(Y53)/SUM(M53)*100,2),""),0)</f>
        <v/>
      </c>
      <c r="AA53" s="741" t="n"/>
      <c r="AB53" s="705">
        <f>+IFERROR(IF(COUNT(AA53),ROUND(SUM(AA53)/SUM(M53)*100,2),""),0)</f>
        <v/>
      </c>
      <c r="AC53" s="741" t="n"/>
      <c r="AD53" s="705">
        <f>+IFERROR(IF(COUNT(AC53),ROUND(SUM(AC53)/SUM(M53)*100,2),""),0)</f>
        <v/>
      </c>
      <c r="AE53" s="741" t="n"/>
      <c r="AF53" s="705">
        <f>+IFERROR(IF(COUNT(AE53),ROUND(SUM(AE53)/SUM(M53)*100,2),""),0)</f>
        <v/>
      </c>
      <c r="AG53" s="748">
        <f>+IFERROR(IF(COUNT(AA53,AC53,AE53),ROUND(SUM(AA53,AC53,AE53),0),""),"")</f>
        <v/>
      </c>
      <c r="AH53" s="751">
        <f>+IFERROR(IF(COUNT(AG53),ROUND(SUM(AG53)/SUM(M53)*100,2),""),0)</f>
        <v/>
      </c>
      <c r="AI53" s="761" t="n">
        <v>0</v>
      </c>
      <c r="AJ53" s="752" t="n"/>
      <c r="AK53" s="753" t="inlineStr">
        <is>
          <t>Promoter Group</t>
        </is>
      </c>
      <c r="AL53" s="179">
        <f>IF(COUNT(H101:$AI$15045)=0,"",SUM(AK41:AK65619))</f>
        <v/>
      </c>
      <c r="AM53" s="9" t="n"/>
      <c r="AN53" s="210">
        <f>IF(SUM(M53)&gt;0,1,0)</f>
        <v/>
      </c>
    </row>
    <row r="54" ht="24.75" customHeight="1">
      <c r="D54" s="48" t="n">
        <v>40</v>
      </c>
      <c r="E54" s="465" t="inlineStr">
        <is>
          <t>Trusts</t>
        </is>
      </c>
      <c r="F54" s="466" t="n"/>
      <c r="G54" s="466" t="inlineStr">
        <is>
          <t>Phantom Express Private Limited Trust</t>
        </is>
      </c>
      <c r="H54" s="741" t="inlineStr">
        <is>
          <t>AAETP7506J</t>
        </is>
      </c>
      <c r="I54" s="741" t="n">
        <v>0</v>
      </c>
      <c r="J54" s="741" t="n">
        <v>0</v>
      </c>
      <c r="K54" s="741" t="n"/>
      <c r="L54" s="741" t="n"/>
      <c r="M54" s="760">
        <f>+IFERROR(IF(COUNT(J54:L54),ROUND(SUM(J54:L54),0),""),"")</f>
        <v/>
      </c>
      <c r="N54" s="730">
        <f>+IFERROR(IF(COUNT(M54),ROUND(M54/'Shareholding Pattern'!$L$78*100,2),""),0)</f>
        <v/>
      </c>
      <c r="O54" s="745">
        <f>IF(J54="","",J54)</f>
        <v/>
      </c>
      <c r="P54" s="745" t="n"/>
      <c r="Q54" s="705">
        <f>+IFERROR(IF(COUNT(O54:P54),ROUND(SUM(O54,P54),2),""),"")</f>
        <v/>
      </c>
      <c r="R54" s="730">
        <f>+IFERROR(IF(COUNT(Q54),ROUND(Q54/('Shareholding Pattern'!$P$79)*100,2),""),0)</f>
        <v/>
      </c>
      <c r="S54" s="741" t="n"/>
      <c r="T54" s="741" t="n"/>
      <c r="U54" s="741" t="n"/>
      <c r="V54" s="760">
        <f>+IFERROR(IF(COUNT(S54:U54),ROUND(SUM(S54:U54),0),""),"")</f>
        <v/>
      </c>
      <c r="W54" s="748">
        <f>+IFERROR(IF(COUNT(M54,V54),ROUND(SUM(M54,V54),0),""),"")</f>
        <v/>
      </c>
      <c r="X54" s="730">
        <f>+IFERROR(IF(COUNT(M54,V54),ROUND(SUM(V54,M54)/SUM('Shareholding Pattern'!$L$78,'Shareholding Pattern'!$U$78)*100,2),""),0)</f>
        <v/>
      </c>
      <c r="Y54" s="741" t="n">
        <v>0</v>
      </c>
      <c r="Z54" s="705">
        <f>+IFERROR(IF(COUNT(Y54),ROUND(SUM(Y54)/SUM(M54)*100,2),""),0)</f>
        <v/>
      </c>
      <c r="AA54" s="741" t="n"/>
      <c r="AB54" s="705">
        <f>+IFERROR(IF(COUNT(AA54),ROUND(SUM(AA54)/SUM(M54)*100,2),""),0)</f>
        <v/>
      </c>
      <c r="AC54" s="741" t="n"/>
      <c r="AD54" s="705">
        <f>+IFERROR(IF(COUNT(AC54),ROUND(SUM(AC54)/SUM(M54)*100,2),""),0)</f>
        <v/>
      </c>
      <c r="AE54" s="741" t="n"/>
      <c r="AF54" s="705">
        <f>+IFERROR(IF(COUNT(AE54),ROUND(SUM(AE54)/SUM(M54)*100,2),""),0)</f>
        <v/>
      </c>
      <c r="AG54" s="748">
        <f>+IFERROR(IF(COUNT(AA54,AC54,AE54),ROUND(SUM(AA54,AC54,AE54),0),""),"")</f>
        <v/>
      </c>
      <c r="AH54" s="751">
        <f>+IFERROR(IF(COUNT(AG54),ROUND(SUM(AG54)/SUM(M54)*100,2),""),0)</f>
        <v/>
      </c>
      <c r="AI54" s="761" t="n">
        <v>0</v>
      </c>
      <c r="AJ54" s="752" t="n"/>
      <c r="AK54" s="753" t="inlineStr">
        <is>
          <t>Promoter Group</t>
        </is>
      </c>
      <c r="AL54" s="179">
        <f>IF(COUNT(H102:$AI$15045)=0,"",SUM(AK42:AK65620))</f>
        <v/>
      </c>
      <c r="AM54" s="9" t="n"/>
      <c r="AN54" s="210">
        <f>IF(SUM(M54)&gt;0,1,0)</f>
        <v/>
      </c>
    </row>
    <row r="55" ht="24.75" customHeight="1">
      <c r="D55" s="48" t="n">
        <v>41</v>
      </c>
      <c r="E55" s="465" t="inlineStr">
        <is>
          <t>Trusts</t>
        </is>
      </c>
      <c r="F55" s="466" t="n"/>
      <c r="G55" s="466" t="inlineStr">
        <is>
          <t>Skart Global Express Private Limited Trust</t>
        </is>
      </c>
      <c r="H55" s="741" t="inlineStr">
        <is>
          <t>ABSTS0079C</t>
        </is>
      </c>
      <c r="I55" s="741" t="n">
        <v>0</v>
      </c>
      <c r="J55" s="741" t="n">
        <v>0</v>
      </c>
      <c r="K55" s="741" t="n"/>
      <c r="L55" s="741" t="n"/>
      <c r="M55" s="760">
        <f>+IFERROR(IF(COUNT(J55:L55),ROUND(SUM(J55:L55),0),""),"")</f>
        <v/>
      </c>
      <c r="N55" s="730">
        <f>+IFERROR(IF(COUNT(M55),ROUND(M55/'Shareholding Pattern'!$L$78*100,2),""),0)</f>
        <v/>
      </c>
      <c r="O55" s="745">
        <f>IF(J55="","",J55)</f>
        <v/>
      </c>
      <c r="P55" s="745" t="n"/>
      <c r="Q55" s="705">
        <f>+IFERROR(IF(COUNT(O55:P55),ROUND(SUM(O55,P55),2),""),"")</f>
        <v/>
      </c>
      <c r="R55" s="730">
        <f>+IFERROR(IF(COUNT(Q55),ROUND(Q55/('Shareholding Pattern'!$P$79)*100,2),""),0)</f>
        <v/>
      </c>
      <c r="S55" s="741" t="n"/>
      <c r="T55" s="741" t="n"/>
      <c r="U55" s="741" t="n"/>
      <c r="V55" s="760">
        <f>+IFERROR(IF(COUNT(S55:U55),ROUND(SUM(S55:U55),0),""),"")</f>
        <v/>
      </c>
      <c r="W55" s="748">
        <f>+IFERROR(IF(COUNT(M55,V55),ROUND(SUM(M55,V55),0),""),"")</f>
        <v/>
      </c>
      <c r="X55" s="730">
        <f>+IFERROR(IF(COUNT(M55,V55),ROUND(SUM(V55,M55)/SUM('Shareholding Pattern'!$L$78,'Shareholding Pattern'!$U$78)*100,2),""),0)</f>
        <v/>
      </c>
      <c r="Y55" s="741" t="n">
        <v>0</v>
      </c>
      <c r="Z55" s="705">
        <f>+IFERROR(IF(COUNT(Y55),ROUND(SUM(Y55)/SUM(M55)*100,2),""),0)</f>
        <v/>
      </c>
      <c r="AA55" s="741" t="n"/>
      <c r="AB55" s="705">
        <f>+IFERROR(IF(COUNT(AA55),ROUND(SUM(AA55)/SUM(M55)*100,2),""),0)</f>
        <v/>
      </c>
      <c r="AC55" s="741" t="n"/>
      <c r="AD55" s="705">
        <f>+IFERROR(IF(COUNT(AC55),ROUND(SUM(AC55)/SUM(M55)*100,2),""),0)</f>
        <v/>
      </c>
      <c r="AE55" s="741" t="n"/>
      <c r="AF55" s="705">
        <f>+IFERROR(IF(COUNT(AE55),ROUND(SUM(AE55)/SUM(M55)*100,2),""),0)</f>
        <v/>
      </c>
      <c r="AG55" s="748">
        <f>+IFERROR(IF(COUNT(AA55,AC55,AE55),ROUND(SUM(AA55,AC55,AE55),0),""),"")</f>
        <v/>
      </c>
      <c r="AH55" s="751">
        <f>+IFERROR(IF(COUNT(AG55),ROUND(SUM(AG55)/SUM(M55)*100,2),""),0)</f>
        <v/>
      </c>
      <c r="AI55" s="761" t="n">
        <v>0</v>
      </c>
      <c r="AJ55" s="752" t="n"/>
      <c r="AK55" s="753" t="inlineStr">
        <is>
          <t>Promoter Group</t>
        </is>
      </c>
      <c r="AL55" s="179">
        <f>IF(COUNT(H103:$AI$15045)=0,"",SUM(AK43:AK65621))</f>
        <v/>
      </c>
      <c r="AM55" s="9" t="n"/>
      <c r="AN55" s="210">
        <f>IF(SUM(M55)&gt;0,1,0)</f>
        <v/>
      </c>
    </row>
    <row r="56" ht="24.75" customHeight="1">
      <c r="D56" s="48" t="n">
        <v>42</v>
      </c>
      <c r="E56" s="465" t="inlineStr">
        <is>
          <t>Trusts</t>
        </is>
      </c>
      <c r="F56" s="466" t="n"/>
      <c r="G56" s="466" t="inlineStr">
        <is>
          <t>Prerna Sharma Family Trust</t>
        </is>
      </c>
      <c r="H56" s="741" t="inlineStr">
        <is>
          <t>AAGTP1925R</t>
        </is>
      </c>
      <c r="I56" s="741" t="n">
        <v>0</v>
      </c>
      <c r="J56" s="741" t="n">
        <v>0</v>
      </c>
      <c r="K56" s="741" t="n"/>
      <c r="L56" s="741" t="n"/>
      <c r="M56" s="760">
        <f>+IFERROR(IF(COUNT(J56:L56),ROUND(SUM(J56:L56),0),""),"")</f>
        <v/>
      </c>
      <c r="N56" s="730">
        <f>+IFERROR(IF(COUNT(M56),ROUND(M56/'Shareholding Pattern'!$L$78*100,2),""),0)</f>
        <v/>
      </c>
      <c r="O56" s="745">
        <f>IF(J56="","",J56)</f>
        <v/>
      </c>
      <c r="P56" s="745" t="n"/>
      <c r="Q56" s="705">
        <f>+IFERROR(IF(COUNT(O56:P56),ROUND(SUM(O56,P56),2),""),"")</f>
        <v/>
      </c>
      <c r="R56" s="730">
        <f>+IFERROR(IF(COUNT(Q56),ROUND(Q56/('Shareholding Pattern'!$P$79)*100,2),""),0)</f>
        <v/>
      </c>
      <c r="S56" s="741" t="n"/>
      <c r="T56" s="741" t="n"/>
      <c r="U56" s="741" t="n"/>
      <c r="V56" s="760">
        <f>+IFERROR(IF(COUNT(S56:U56),ROUND(SUM(S56:U56),0),""),"")</f>
        <v/>
      </c>
      <c r="W56" s="748">
        <f>+IFERROR(IF(COUNT(M56,V56),ROUND(SUM(M56,V56),0),""),"")</f>
        <v/>
      </c>
      <c r="X56" s="730">
        <f>+IFERROR(IF(COUNT(M56,V56),ROUND(SUM(V56,M56)/SUM('Shareholding Pattern'!$L$78,'Shareholding Pattern'!$U$78)*100,2),""),0)</f>
        <v/>
      </c>
      <c r="Y56" s="741" t="n">
        <v>0</v>
      </c>
      <c r="Z56" s="705">
        <f>+IFERROR(IF(COUNT(Y56),ROUND(SUM(Y56)/SUM(M56)*100,2),""),0)</f>
        <v/>
      </c>
      <c r="AA56" s="741" t="n"/>
      <c r="AB56" s="705">
        <f>+IFERROR(IF(COUNT(AA56),ROUND(SUM(AA56)/SUM(M56)*100,2),""),0)</f>
        <v/>
      </c>
      <c r="AC56" s="741" t="n"/>
      <c r="AD56" s="705">
        <f>+IFERROR(IF(COUNT(AC56),ROUND(SUM(AC56)/SUM(M56)*100,2),""),0)</f>
        <v/>
      </c>
      <c r="AE56" s="741" t="n"/>
      <c r="AF56" s="705">
        <f>+IFERROR(IF(COUNT(AE56),ROUND(SUM(AE56)/SUM(M56)*100,2),""),0)</f>
        <v/>
      </c>
      <c r="AG56" s="748">
        <f>+IFERROR(IF(COUNT(AA56,AC56,AE56),ROUND(SUM(AA56,AC56,AE56),0),""),"")</f>
        <v/>
      </c>
      <c r="AH56" s="751">
        <f>+IFERROR(IF(COUNT(AG56),ROUND(SUM(AG56)/SUM(M56)*100,2),""),0)</f>
        <v/>
      </c>
      <c r="AI56" s="761" t="n">
        <v>0</v>
      </c>
      <c r="AJ56" s="752" t="n"/>
      <c r="AK56" s="753" t="inlineStr">
        <is>
          <t>Promoter Group</t>
        </is>
      </c>
      <c r="AL56" s="179">
        <f>IF(COUNT(H104:$AI$15045)=0,"",SUM(AK44:AK65622))</f>
        <v/>
      </c>
      <c r="AM56" s="9" t="n"/>
      <c r="AN56" s="210">
        <f>IF(SUM(M56)&gt;0,1,0)</f>
        <v/>
      </c>
    </row>
    <row r="57" ht="24.75" customHeight="1">
      <c r="D57" s="48" t="n">
        <v>43</v>
      </c>
      <c r="E57" s="465" t="inlineStr">
        <is>
          <t>Trusts</t>
        </is>
      </c>
      <c r="F57" s="466" t="n"/>
      <c r="G57" s="466" t="inlineStr">
        <is>
          <t>Bharti Sharma Family Trust</t>
        </is>
      </c>
      <c r="H57" s="741" t="inlineStr">
        <is>
          <t>AAFTB9182K</t>
        </is>
      </c>
      <c r="I57" s="741" t="n">
        <v>0</v>
      </c>
      <c r="J57" s="741" t="n">
        <v>0</v>
      </c>
      <c r="K57" s="741" t="n"/>
      <c r="L57" s="741" t="n"/>
      <c r="M57" s="760">
        <f>+IFERROR(IF(COUNT(J57:L57),ROUND(SUM(J57:L57),0),""),"")</f>
        <v/>
      </c>
      <c r="N57" s="730">
        <f>+IFERROR(IF(COUNT(M57),ROUND(M57/'Shareholding Pattern'!$L$78*100,2),""),0)</f>
        <v/>
      </c>
      <c r="O57" s="745">
        <f>IF(J57="","",J57)</f>
        <v/>
      </c>
      <c r="P57" s="745" t="n"/>
      <c r="Q57" s="705">
        <f>+IFERROR(IF(COUNT(O57:P57),ROUND(SUM(O57,P57),2),""),"")</f>
        <v/>
      </c>
      <c r="R57" s="730">
        <f>+IFERROR(IF(COUNT(Q57),ROUND(Q57/('Shareholding Pattern'!$P$79)*100,2),""),0)</f>
        <v/>
      </c>
      <c r="S57" s="741" t="n"/>
      <c r="T57" s="741" t="n"/>
      <c r="U57" s="741" t="n"/>
      <c r="V57" s="760">
        <f>+IFERROR(IF(COUNT(S57:U57),ROUND(SUM(S57:U57),0),""),"")</f>
        <v/>
      </c>
      <c r="W57" s="748">
        <f>+IFERROR(IF(COUNT(M57,V57),ROUND(SUM(M57,V57),0),""),"")</f>
        <v/>
      </c>
      <c r="X57" s="730">
        <f>+IFERROR(IF(COUNT(M57,V57),ROUND(SUM(V57,M57)/SUM('Shareholding Pattern'!$L$78,'Shareholding Pattern'!$U$78)*100,2),""),0)</f>
        <v/>
      </c>
      <c r="Y57" s="741" t="n">
        <v>0</v>
      </c>
      <c r="Z57" s="705">
        <f>+IFERROR(IF(COUNT(Y57),ROUND(SUM(Y57)/SUM(M57)*100,2),""),0)</f>
        <v/>
      </c>
      <c r="AA57" s="741" t="n"/>
      <c r="AB57" s="705">
        <f>+IFERROR(IF(COUNT(AA57),ROUND(SUM(AA57)/SUM(M57)*100,2),""),0)</f>
        <v/>
      </c>
      <c r="AC57" s="741" t="n"/>
      <c r="AD57" s="705">
        <f>+IFERROR(IF(COUNT(AC57),ROUND(SUM(AC57)/SUM(M57)*100,2),""),0)</f>
        <v/>
      </c>
      <c r="AE57" s="741" t="n"/>
      <c r="AF57" s="705">
        <f>+IFERROR(IF(COUNT(AE57),ROUND(SUM(AE57)/SUM(M57)*100,2),""),0)</f>
        <v/>
      </c>
      <c r="AG57" s="748">
        <f>+IFERROR(IF(COUNT(AA57,AC57,AE57),ROUND(SUM(AA57,AC57,AE57),0),""),"")</f>
        <v/>
      </c>
      <c r="AH57" s="751">
        <f>+IFERROR(IF(COUNT(AG57),ROUND(SUM(AG57)/SUM(M57)*100,2),""),0)</f>
        <v/>
      </c>
      <c r="AI57" s="761" t="n">
        <v>0</v>
      </c>
      <c r="AJ57" s="752" t="n"/>
      <c r="AK57" s="753" t="inlineStr">
        <is>
          <t>Promoter Group</t>
        </is>
      </c>
      <c r="AL57" s="179">
        <f>IF(COUNT(H105:$AI$15045)=0,"",SUM(AK45:AK65623))</f>
        <v/>
      </c>
      <c r="AM57" s="9" t="n"/>
      <c r="AN57" s="210">
        <f>IF(SUM(M57)&gt;0,1,0)</f>
        <v/>
      </c>
    </row>
    <row r="58" ht="24.75" customHeight="1">
      <c r="D58" s="48" t="n">
        <v>44</v>
      </c>
      <c r="E58" s="465" t="inlineStr">
        <is>
          <t>Other</t>
        </is>
      </c>
      <c r="F58" s="466" t="n"/>
      <c r="G58" s="466" t="inlineStr">
        <is>
          <t>Yashpal Sharma HUF</t>
        </is>
      </c>
      <c r="H58" s="741" t="inlineStr">
        <is>
          <t>AABHY5557K</t>
        </is>
      </c>
      <c r="I58" s="741" t="n">
        <v>0</v>
      </c>
      <c r="J58" s="741" t="n">
        <v>0</v>
      </c>
      <c r="K58" s="741" t="n"/>
      <c r="L58" s="741" t="n"/>
      <c r="M58" s="760">
        <f>+IFERROR(IF(COUNT(J58:L58),ROUND(SUM(J58:L58),0),""),"")</f>
        <v/>
      </c>
      <c r="N58" s="730">
        <f>+IFERROR(IF(COUNT(M58),ROUND(M58/'Shareholding Pattern'!$L$78*100,2),""),0)</f>
        <v/>
      </c>
      <c r="O58" s="745">
        <f>IF(J58="","",J58)</f>
        <v/>
      </c>
      <c r="P58" s="745" t="n"/>
      <c r="Q58" s="705">
        <f>+IFERROR(IF(COUNT(O58:P58),ROUND(SUM(O58,P58),2),""),"")</f>
        <v/>
      </c>
      <c r="R58" s="730">
        <f>+IFERROR(IF(COUNT(Q58),ROUND(Q58/('Shareholding Pattern'!$P$79)*100,2),""),0)</f>
        <v/>
      </c>
      <c r="S58" s="741" t="n"/>
      <c r="T58" s="741" t="n"/>
      <c r="U58" s="741" t="n"/>
      <c r="V58" s="760">
        <f>+IFERROR(IF(COUNT(S58:U58),ROUND(SUM(S58:U58),0),""),"")</f>
        <v/>
      </c>
      <c r="W58" s="748">
        <f>+IFERROR(IF(COUNT(M58,V58),ROUND(SUM(M58,V58),0),""),"")</f>
        <v/>
      </c>
      <c r="X58" s="730">
        <f>+IFERROR(IF(COUNT(M58,V58),ROUND(SUM(V58,M58)/SUM('Shareholding Pattern'!$L$78,'Shareholding Pattern'!$U$78)*100,2),""),0)</f>
        <v/>
      </c>
      <c r="Y58" s="741" t="n">
        <v>0</v>
      </c>
      <c r="Z58" s="705">
        <f>+IFERROR(IF(COUNT(Y58),ROUND(SUM(Y58)/SUM(M58)*100,2),""),0)</f>
        <v/>
      </c>
      <c r="AA58" s="741" t="n"/>
      <c r="AB58" s="705">
        <f>+IFERROR(IF(COUNT(AA58),ROUND(SUM(AA58)/SUM(M58)*100,2),""),0)</f>
        <v/>
      </c>
      <c r="AC58" s="741" t="n"/>
      <c r="AD58" s="705">
        <f>+IFERROR(IF(COUNT(AC58),ROUND(SUM(AC58)/SUM(M58)*100,2),""),0)</f>
        <v/>
      </c>
      <c r="AE58" s="741" t="n"/>
      <c r="AF58" s="705">
        <f>+IFERROR(IF(COUNT(AE58),ROUND(SUM(AE58)/SUM(M58)*100,2),""),0)</f>
        <v/>
      </c>
      <c r="AG58" s="748">
        <f>+IFERROR(IF(COUNT(AA58,AC58,AE58),ROUND(SUM(AA58,AC58,AE58),0),""),"")</f>
        <v/>
      </c>
      <c r="AH58" s="751">
        <f>+IFERROR(IF(COUNT(AG58),ROUND(SUM(AG58)/SUM(M58)*100,2),""),0)</f>
        <v/>
      </c>
      <c r="AI58" s="761" t="n">
        <v>0</v>
      </c>
      <c r="AJ58" s="752" t="n"/>
      <c r="AK58" s="753" t="inlineStr">
        <is>
          <t>Promoter Group</t>
        </is>
      </c>
      <c r="AL58" s="179">
        <f>IF(COUNT(H106:$AI$15045)=0,"",SUM(AK46:AK65624))</f>
        <v/>
      </c>
      <c r="AM58" s="9" t="n"/>
      <c r="AN58" s="210">
        <f>IF(SUM(M58)&gt;0,1,0)</f>
        <v/>
      </c>
    </row>
    <row r="59" ht="24.75" customHeight="1">
      <c r="D59" s="48" t="n">
        <v>45</v>
      </c>
      <c r="E59" s="465" t="inlineStr">
        <is>
          <t>Other</t>
        </is>
      </c>
      <c r="F59" s="466" t="n"/>
      <c r="G59" s="466" t="inlineStr">
        <is>
          <t>Tarun Sharma HUF</t>
        </is>
      </c>
      <c r="H59" s="741" t="inlineStr">
        <is>
          <t>AADHT7372M</t>
        </is>
      </c>
      <c r="I59" s="741" t="n">
        <v>0</v>
      </c>
      <c r="J59" s="741" t="n">
        <v>0</v>
      </c>
      <c r="K59" s="741" t="n"/>
      <c r="L59" s="741" t="n"/>
      <c r="M59" s="760">
        <f>+IFERROR(IF(COUNT(J59:L59),ROUND(SUM(J59:L59),0),""),"")</f>
        <v/>
      </c>
      <c r="N59" s="730">
        <f>+IFERROR(IF(COUNT(M59),ROUND(M59/'Shareholding Pattern'!$L$78*100,2),""),0)</f>
        <v/>
      </c>
      <c r="O59" s="745">
        <f>IF(J59="","",J59)</f>
        <v/>
      </c>
      <c r="P59" s="745" t="n"/>
      <c r="Q59" s="705">
        <f>+IFERROR(IF(COUNT(O59:P59),ROUND(SUM(O59,P59),2),""),"")</f>
        <v/>
      </c>
      <c r="R59" s="730">
        <f>+IFERROR(IF(COUNT(Q59),ROUND(Q59/('Shareholding Pattern'!$P$79)*100,2),""),0)</f>
        <v/>
      </c>
      <c r="S59" s="741" t="n"/>
      <c r="T59" s="741" t="n"/>
      <c r="U59" s="741" t="n"/>
      <c r="V59" s="760">
        <f>+IFERROR(IF(COUNT(S59:U59),ROUND(SUM(S59:U59),0),""),"")</f>
        <v/>
      </c>
      <c r="W59" s="748">
        <f>+IFERROR(IF(COUNT(M59,V59),ROUND(SUM(M59,V59),0),""),"")</f>
        <v/>
      </c>
      <c r="X59" s="730">
        <f>+IFERROR(IF(COUNT(M59,V59),ROUND(SUM(V59,M59)/SUM('Shareholding Pattern'!$L$78,'Shareholding Pattern'!$U$78)*100,2),""),0)</f>
        <v/>
      </c>
      <c r="Y59" s="741" t="n">
        <v>0</v>
      </c>
      <c r="Z59" s="705">
        <f>+IFERROR(IF(COUNT(Y59),ROUND(SUM(Y59)/SUM(M59)*100,2),""),0)</f>
        <v/>
      </c>
      <c r="AA59" s="741" t="n"/>
      <c r="AB59" s="705">
        <f>+IFERROR(IF(COUNT(AA59),ROUND(SUM(AA59)/SUM(M59)*100,2),""),0)</f>
        <v/>
      </c>
      <c r="AC59" s="741" t="n"/>
      <c r="AD59" s="705">
        <f>+IFERROR(IF(COUNT(AC59),ROUND(SUM(AC59)/SUM(M59)*100,2),""),0)</f>
        <v/>
      </c>
      <c r="AE59" s="741" t="n"/>
      <c r="AF59" s="705">
        <f>+IFERROR(IF(COUNT(AE59),ROUND(SUM(AE59)/SUM(M59)*100,2),""),0)</f>
        <v/>
      </c>
      <c r="AG59" s="748">
        <f>+IFERROR(IF(COUNT(AA59,AC59,AE59),ROUND(SUM(AA59,AC59,AE59),0),""),"")</f>
        <v/>
      </c>
      <c r="AH59" s="751">
        <f>+IFERROR(IF(COUNT(AG59),ROUND(SUM(AG59)/SUM(M59)*100,2),""),0)</f>
        <v/>
      </c>
      <c r="AI59" s="761" t="n">
        <v>0</v>
      </c>
      <c r="AJ59" s="752" t="n"/>
      <c r="AK59" s="753" t="inlineStr">
        <is>
          <t>Promoter Group</t>
        </is>
      </c>
      <c r="AL59" s="179">
        <f>IF(COUNT(H107:$AI$15045)=0,"",SUM(AK47:AK65625))</f>
        <v/>
      </c>
      <c r="AM59" s="9" t="n"/>
      <c r="AN59" s="210">
        <f>IF(SUM(M59)&gt;0,1,0)</f>
        <v/>
      </c>
    </row>
    <row r="60" ht="24.75" customHeight="1">
      <c r="D60" s="48" t="n">
        <v>46</v>
      </c>
      <c r="E60" s="465" t="inlineStr">
        <is>
          <t>Other</t>
        </is>
      </c>
      <c r="F60" s="466" t="n"/>
      <c r="G60" s="466" t="inlineStr">
        <is>
          <t>Sharad Sharma HUF</t>
        </is>
      </c>
      <c r="H60" s="741" t="inlineStr">
        <is>
          <t>ABKHS5097Q</t>
        </is>
      </c>
      <c r="I60" s="741" t="n">
        <v>0</v>
      </c>
      <c r="J60" s="741" t="n">
        <v>0</v>
      </c>
      <c r="K60" s="741" t="n"/>
      <c r="L60" s="741" t="n"/>
      <c r="M60" s="760">
        <f>+IFERROR(IF(COUNT(J60:L60),ROUND(SUM(J60:L60),0),""),"")</f>
        <v/>
      </c>
      <c r="N60" s="730">
        <f>+IFERROR(IF(COUNT(M60),ROUND(M60/'Shareholding Pattern'!$L$78*100,2),""),0)</f>
        <v/>
      </c>
      <c r="O60" s="745">
        <f>IF(J60="","",J60)</f>
        <v/>
      </c>
      <c r="P60" s="745" t="n"/>
      <c r="Q60" s="705">
        <f>+IFERROR(IF(COUNT(O60:P60),ROUND(SUM(O60,P60),2),""),"")</f>
        <v/>
      </c>
      <c r="R60" s="730">
        <f>+IFERROR(IF(COUNT(Q60),ROUND(Q60/('Shareholding Pattern'!$P$79)*100,2),""),0)</f>
        <v/>
      </c>
      <c r="S60" s="741" t="n"/>
      <c r="T60" s="741" t="n"/>
      <c r="U60" s="741" t="n"/>
      <c r="V60" s="760">
        <f>+IFERROR(IF(COUNT(S60:U60),ROUND(SUM(S60:U60),0),""),"")</f>
        <v/>
      </c>
      <c r="W60" s="748">
        <f>+IFERROR(IF(COUNT(M60,V60),ROUND(SUM(M60,V60),0),""),"")</f>
        <v/>
      </c>
      <c r="X60" s="730">
        <f>+IFERROR(IF(COUNT(M60,V60),ROUND(SUM(V60,M60)/SUM('Shareholding Pattern'!$L$78,'Shareholding Pattern'!$U$78)*100,2),""),0)</f>
        <v/>
      </c>
      <c r="Y60" s="741" t="n">
        <v>0</v>
      </c>
      <c r="Z60" s="705">
        <f>+IFERROR(IF(COUNT(Y60),ROUND(SUM(Y60)/SUM(M60)*100,2),""),0)</f>
        <v/>
      </c>
      <c r="AA60" s="741" t="n"/>
      <c r="AB60" s="705">
        <f>+IFERROR(IF(COUNT(AA60),ROUND(SUM(AA60)/SUM(M60)*100,2),""),0)</f>
        <v/>
      </c>
      <c r="AC60" s="741" t="n"/>
      <c r="AD60" s="705">
        <f>+IFERROR(IF(COUNT(AC60),ROUND(SUM(AC60)/SUM(M60)*100,2),""),0)</f>
        <v/>
      </c>
      <c r="AE60" s="741" t="n"/>
      <c r="AF60" s="705">
        <f>+IFERROR(IF(COUNT(AE60),ROUND(SUM(AE60)/SUM(M60)*100,2),""),0)</f>
        <v/>
      </c>
      <c r="AG60" s="748">
        <f>+IFERROR(IF(COUNT(AA60,AC60,AE60),ROUND(SUM(AA60,AC60,AE60),0),""),"")</f>
        <v/>
      </c>
      <c r="AH60" s="751">
        <f>+IFERROR(IF(COUNT(AG60),ROUND(SUM(AG60)/SUM(M60)*100,2),""),0)</f>
        <v/>
      </c>
      <c r="AI60" s="761" t="n">
        <v>0</v>
      </c>
      <c r="AJ60" s="752" t="n"/>
      <c r="AK60" s="753" t="inlineStr">
        <is>
          <t>Promoter Group</t>
        </is>
      </c>
      <c r="AL60" s="179">
        <f>IF(COUNT(H108:$AI$15045)=0,"",SUM(AK48:AK65626))</f>
        <v/>
      </c>
      <c r="AM60" s="9" t="n"/>
      <c r="AN60" s="210">
        <f>IF(SUM(M60)&gt;0,1,0)</f>
        <v/>
      </c>
    </row>
    <row r="61" hidden="1" ht="18.75" customHeight="1">
      <c r="D61" s="30" t="n"/>
      <c r="AH61" s="135" t="n"/>
    </row>
    <row r="62" ht="20.15" customHeight="1">
      <c r="D62" s="90" t="n"/>
      <c r="E62" s="136" t="inlineStr">
        <is>
          <t>Click here to go back</t>
        </is>
      </c>
      <c r="F62" s="26" t="n"/>
      <c r="G62" s="45" t="n"/>
      <c r="H62" s="136" t="inlineStr">
        <is>
          <t>Total</t>
        </is>
      </c>
      <c r="I62" s="47">
        <f>+IFERROR(IF(COUNT(I14:I61),ROUND(SUM(I14:I61),0),""),"")</f>
        <v/>
      </c>
      <c r="J62" s="47">
        <f>+IFERROR(IF(COUNT(J14:J61),ROUND(SUM(J14:J61),0),""),"")</f>
        <v/>
      </c>
      <c r="K62" s="47">
        <f>+IFERROR(IF(COUNT(K14:K61),ROUND(SUM(K14:K61),0),""),"")</f>
        <v/>
      </c>
      <c r="L62" s="47">
        <f>+IFERROR(IF(COUNT(L14:L61),ROUND(SUM(L14:L61),0),""),"")</f>
        <v/>
      </c>
      <c r="M62" s="47">
        <f>+IFERROR(IF(COUNT(M14:M61),ROUND(SUM(M14:M61),0),""),"")</f>
        <v/>
      </c>
      <c r="N62" s="754">
        <f>+IFERROR(IF(COUNT(M62),ROUND(M62/'Shareholding Pattern'!$L$78*100,2),""),0)</f>
        <v/>
      </c>
      <c r="O62" s="652">
        <f>+IFERROR(IF(COUNT(O14:O61),ROUND(SUM(O14:O61),0),""),"")</f>
        <v/>
      </c>
      <c r="P62" s="652">
        <f>+IFERROR(IF(COUNT(P14:P61),ROUND(SUM(P14:P61),0),""),"")</f>
        <v/>
      </c>
      <c r="Q62" s="652">
        <f>+IFERROR(IF(COUNT(Q14:Q61),ROUND(SUM(Q14:Q61),0),""),"")</f>
        <v/>
      </c>
      <c r="R62" s="754">
        <f>+IFERROR(IF(COUNT(Q62),ROUND(Q62/('Shareholding Pattern'!$P$79)*100,2),""),0)</f>
        <v/>
      </c>
      <c r="S62" s="47">
        <f>+IFERROR(IF(COUNT(S14:S61),ROUND(SUM(S14:S61),0),""),"")</f>
        <v/>
      </c>
      <c r="T62" s="47">
        <f>+IFERROR(IF(COUNT(T14:T61),ROUND(SUM(T14:T61),0),""),"")</f>
        <v/>
      </c>
      <c r="U62" s="47">
        <f>+IFERROR(IF(COUNT(U14:U61),ROUND(SUM(U14:U61),0),""),"")</f>
        <v/>
      </c>
      <c r="V62" s="47">
        <f>+IFERROR(IF(COUNT(V14:V61),ROUND(SUM(V14:V61),0),""),"")</f>
        <v/>
      </c>
      <c r="W62" s="47">
        <f>+IFERROR(IF(COUNT(W14:W61),ROUND(SUM(W14:W61),0),""),"")</f>
        <v/>
      </c>
      <c r="X62" s="754">
        <f>+IFERROR(IF(COUNT(M62,V62),ROUND(SUM(V62,M62)/SUM('Shareholding Pattern'!$L$78,'Shareholding Pattern'!$U$78)*100,2),""),0)</f>
        <v/>
      </c>
      <c r="Y62" s="47">
        <f>+IFERROR(IF(COUNT(Y14:Y61),ROUND(SUM(Y14:Y61),0),""),"")</f>
        <v/>
      </c>
      <c r="Z62" s="754">
        <f>+IFERROR(IF(COUNT(Y62),ROUND(SUM(Y62)/SUM(M62)*100,2),""),0)</f>
        <v/>
      </c>
      <c r="AA62" s="47">
        <f>+IFERROR(IF(COUNT(AA14:AA61),ROUND(SUM(AA14:AA61),0),""),"")</f>
        <v/>
      </c>
      <c r="AB62" s="754">
        <f>+IFERROR(IF(COUNT(AA62),ROUND(SUM(AA62)/SUM(M62)*100,2),""),0)</f>
        <v/>
      </c>
      <c r="AC62" s="47">
        <f>+IFERROR(IF(COUNT(AC14:AC61),ROUND(SUM(AC14:AC61),0),""),"")</f>
        <v/>
      </c>
      <c r="AD62" s="754">
        <f>+IFERROR(IF(COUNT(AC62),ROUND(SUM(AC62)/SUM(M62)*100,2),""),0)</f>
        <v/>
      </c>
      <c r="AE62" s="47">
        <f>+IFERROR(IF(COUNT(AE14:AE61),ROUND(SUM(AE14:AE61),0),""),"")</f>
        <v/>
      </c>
      <c r="AF62" s="754">
        <f>+IFERROR(IF(COUNT(AE62),ROUND(SUM(AE62)/SUM(M62)*100,2),""),0)</f>
        <v/>
      </c>
      <c r="AG62" s="47">
        <f>+IFERROR(IF(COUNT(AG14:AG61),ROUND(SUM(AG14:AG61),0),""),"")</f>
        <v/>
      </c>
      <c r="AH62" s="754">
        <f>+IFERROR(IF(COUNT(AG62),ROUND(SUM(AG62)/SUM(M62)*100,2),""),0)</f>
        <v/>
      </c>
      <c r="AI62" s="47">
        <f>+IFERROR(IF(COUNT(AI14:AI61),ROUND(SUM(AI14:AI61),0),""),"")</f>
        <v/>
      </c>
    </row>
  </sheetData>
  <sheetProtection selectLockedCells="0" selectUnlockedCells="0" algorithmName="SHA-512" sheet="1" objects="1" insertRows="1" insertHyperlinks="1" autoFilter="1" scenarios="1" formatColumns="1" deleteColumns="1" insertColumns="1" pivotTables="1" deleteRows="1" formatCells="1" saltValue="MgWFbw9/EERBYxxqX2krfQ==" formatRows="1" sort="1" spinCount="100000" hashValue="DwsZD+m/vgZZsKcR9gTv/cljc0yp1OX/aK3hlF1WhWV0sBcHHodOZ56UyFQPTUibpG1LVYMiCwTFFVrBWBPPJA=="/>
  <mergeCells count="28">
    <mergeCell ref="S9:S11"/>
    <mergeCell ref="W9:W11"/>
    <mergeCell ref="L9:L11"/>
    <mergeCell ref="D9:D11"/>
    <mergeCell ref="N9:N11"/>
    <mergeCell ref="AC9:AD10"/>
    <mergeCell ref="F9:F11"/>
    <mergeCell ref="AE9:AF10"/>
    <mergeCell ref="X9:X11"/>
    <mergeCell ref="G9:G11"/>
    <mergeCell ref="I9:I11"/>
    <mergeCell ref="K9:K11"/>
    <mergeCell ref="M9:M11"/>
    <mergeCell ref="AJ9:AJ11"/>
    <mergeCell ref="O9:R9"/>
    <mergeCell ref="U9:U11"/>
    <mergeCell ref="AG9:AH10"/>
    <mergeCell ref="O10:Q10"/>
    <mergeCell ref="Y9:Z10"/>
    <mergeCell ref="AI9:AI11"/>
    <mergeCell ref="AA9:AB10"/>
    <mergeCell ref="AK9:AK11"/>
    <mergeCell ref="T9:T11"/>
    <mergeCell ref="H9:H11"/>
    <mergeCell ref="V9:V11"/>
    <mergeCell ref="J9:J11"/>
    <mergeCell ref="R10:R11"/>
    <mergeCell ref="E9:E11"/>
  </mergeCells>
  <dataValidations count="10">
    <dataValidation sqref="AI13:AJ13 AI15:AJ60" showDropDown="0" showInputMessage="1" showErrorMessage="1" allowBlank="1" type="whole" operator="lessThanOrEqual">
      <formula1>M13</formula1>
    </dataValidation>
    <dataValidation sqref="H13 H15:H60" showDropDown="0" showInputMessage="1" showErrorMessage="1" allowBlank="1" prompt="[A-Z][A-Z][A-Z][A-Z][A-Z][0-9][0-9][0-9][0-9][A-Z]_x000a__x000a_In absence of PAN write : ZZZZZ9999Z" type="textLength" operator="equal">
      <formula1>10</formula1>
    </dataValidation>
    <dataValidation sqref="I13:L13 I15:L60 O13:P13 O15:P60 S13:U13 S15:U60" showDropDown="0" showInputMessage="1" showErrorMessage="1" allowBlank="1" type="whole" operator="greaterThanOrEqual">
      <formula1>0</formula1>
    </dataValidation>
    <dataValidation sqref="E13 E15:E60" showDropDown="0" showInputMessage="1" showErrorMessage="1" allowBlank="1" type="list">
      <formula1>$AZ$1:$AZ$6</formula1>
    </dataValidation>
    <dataValidation sqref="F13 F15:F60" showDropDown="0" showInputMessage="1" showErrorMessage="1" allowBlank="1" type="list">
      <formula1>$BD$9:$BD$10</formula1>
    </dataValidation>
    <dataValidation sqref="AK13 AK15:AK60" showDropDown="0" showInputMessage="1" showErrorMessage="1" allowBlank="1" type="list">
      <formula1>$BH$2:$BI$2</formula1>
    </dataValidation>
    <dataValidation sqref="Y13 Y15:Y60" showDropDown="0" showInputMessage="1" showErrorMessage="1" allowBlank="1" type="whole" operator="lessThanOrEqual">
      <formula1>M13</formula1>
    </dataValidation>
    <dataValidation sqref="AA13 AA15:AA60" showDropDown="0" showInputMessage="1" showErrorMessage="1" allowBlank="1" type="whole" operator="lessThanOrEqual">
      <formula1>M13</formula1>
    </dataValidation>
    <dataValidation sqref="AC13 AC15:AC60" showDropDown="0" showInputMessage="1" showErrorMessage="1" allowBlank="1" type="whole" operator="lessThanOrEqual">
      <formula1>M13</formula1>
    </dataValidation>
    <dataValidation sqref="AE13 AE15:AE60" showDropDown="0" showInputMessage="1" showErrorMessage="1" allowBlank="1" type="whole" operator="lessThanOrEqual">
      <formula1>M13</formula1>
    </dataValidation>
  </dataValidations>
  <hyperlinks>
    <hyperlink ref="E62" location="'Shareholding Pattern'!F17" display="Total"/>
    <hyperlink ref="H62" location="'Shareholding Pattern'!F17"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11.xml><?xml version="1.0" encoding="utf-8"?>
<worksheet xmlns="http://schemas.openxmlformats.org/spreadsheetml/2006/main">
  <sheetPr codeName="Sheet6">
    <tabColor theme="2" tint="-0.09997863704336681"/>
    <outlinePr summaryBelow="1" summaryRight="1"/>
    <pageSetUpPr/>
  </sheetPr>
  <dimension ref="B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baseColWidth="8" defaultColWidth="0" defaultRowHeight="14.5"/>
  <cols>
    <col hidden="1" width="2.26953125" customWidth="1" min="1" max="1"/>
    <col hidden="1" width="1.54296875" customWidth="1" min="2" max="2"/>
    <col hidden="1" width="1.7265625" customWidth="1" min="3"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width="20.7265625" customWidth="1" min="23" max="24"/>
    <col hidden="1" width="20.7265625" customWidth="1" min="25" max="32"/>
    <col width="20.7265625" customWidth="1" min="33" max="35"/>
    <col width="3.7265625" customWidth="1" min="36" max="36"/>
    <col hidden="1" width="5.7265625" customWidth="1" min="37" max="38"/>
    <col hidden="1" width="1.81640625" customWidth="1" min="39" max="16384"/>
  </cols>
  <sheetData>
    <row r="1" hidden="1">
      <c r="B1" s="211" t="inlineStr">
        <is>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is>
      </c>
      <c r="E1" t="n">
        <v>1</v>
      </c>
      <c r="I1" t="n">
        <v>0</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Reason for not providing PAN</t>
        </is>
      </c>
      <c r="AI2" t="inlineStr">
        <is>
          <t>Shareholder type</t>
        </is>
      </c>
      <c r="AZ2" t="inlineStr">
        <is>
          <t>Promoter</t>
        </is>
      </c>
      <c r="BA2" t="inlineStr">
        <is>
          <t>Promoter Group</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and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Shares pledged
(XIV)</t>
        </is>
      </c>
      <c r="Z9" s="636" t="n"/>
      <c r="AA9" s="476" t="inlineStr">
        <is>
          <t>Non-Disposal Undertaking
(XV)</t>
        </is>
      </c>
      <c r="AB9" s="636" t="n"/>
      <c r="AC9" s="476" t="inlineStr">
        <is>
          <t>Other encumbrances, if any
(XVI)</t>
        </is>
      </c>
      <c r="AD9" s="636" t="n"/>
      <c r="AE9" s="476" t="inlineStr">
        <is>
          <t>Total Number of Shares encumbered
(XVII) = (XIV+XV+XVI)</t>
        </is>
      </c>
      <c r="AF9" s="636" t="n"/>
      <c r="AG9" s="476" t="inlineStr">
        <is>
          <t>Number of equity shares held in dematerialized form 
(XVIII)</t>
        </is>
      </c>
      <c r="AH9" s="476" t="inlineStr">
        <is>
          <t>Reason for not providing PAN</t>
        </is>
      </c>
      <c r="AI9" s="476" t="inlineStr">
        <is>
          <t>Shareholder type</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7" t="n"/>
      <c r="Z10" s="135" t="n"/>
      <c r="AA10" s="67" t="n"/>
      <c r="AB10" s="135" t="n"/>
      <c r="AC10" s="67" t="n"/>
      <c r="AD10" s="135" t="n"/>
      <c r="AE10" s="67" t="n"/>
      <c r="AF10" s="135" t="n"/>
      <c r="AG10" s="605" t="n"/>
      <c r="AH10" s="605" t="n"/>
      <c r="AI10" s="605"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493"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606" t="n"/>
      <c r="AH11" s="606" t="n"/>
      <c r="AI11" s="606" t="n"/>
    </row>
    <row r="12" ht="33" customFormat="1" customHeight="1" s="4">
      <c r="E12" s="7" t="inlineStr">
        <is>
          <t>A2(a)</t>
        </is>
      </c>
      <c r="F12" s="65" t="inlineStr">
        <is>
          <t>Individuals (NonResident Individuals/ Foreign Individuals)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3" t="n"/>
    </row>
    <row r="13" hidden="1" ht="18.75" customFormat="1" customHeight="1" s="9">
      <c r="E13" s="48" t="n"/>
      <c r="F13" s="57" t="n"/>
      <c r="G13" s="8" t="n"/>
      <c r="H13" s="740" t="n"/>
      <c r="I13" s="741" t="n"/>
      <c r="J13" s="741" t="n"/>
      <c r="K13" s="742">
        <f>+IFERROR(IF(COUNT(H13:J13),ROUND(SUM(H13:J13),0),""),"")</f>
        <v/>
      </c>
      <c r="L13" s="743">
        <f>+IFERROR(IF(COUNT(K13),ROUND(K13/'Shareholding Pattern'!$L$78*100,2),""),0)</f>
        <v/>
      </c>
      <c r="M13" s="744">
        <f>IF(H13="","",H13)</f>
        <v/>
      </c>
      <c r="N13" s="745" t="n"/>
      <c r="O13" s="746">
        <f>+IFERROR(IF(COUNT(M13:N13),ROUND(SUM(M13,N13),2),""),"")</f>
        <v/>
      </c>
      <c r="P13" s="743">
        <f>+IFERROR(IF(COUNT(O13),ROUND(O13/('Shareholding Pattern'!$P$79)*100,2),""),0)</f>
        <v/>
      </c>
      <c r="Q13" s="741" t="n"/>
      <c r="R13" s="741" t="n"/>
      <c r="S13" s="741" t="n"/>
      <c r="T13" s="747">
        <f>+IFERROR(IF(COUNT(Q13:S13),ROUND(SUM(Q13:S13),0),""),"")</f>
        <v/>
      </c>
      <c r="U13" s="747">
        <f>+IFERROR(IF(COUNT(K13,T13),ROUND(SUM(K13,T13),0),""),"")</f>
        <v/>
      </c>
      <c r="V13" s="743">
        <f>+IFERROR(IF(COUNT(K13,T13),ROUND(SUM(T13,K13)/SUM('Shareholding Pattern'!$L$78,'Shareholding Pattern'!$U$78)*100,2),""),0)</f>
        <v/>
      </c>
      <c r="W13" s="741" t="n"/>
      <c r="X13" s="743">
        <f>+IFERROR(IF(COUNT(W13),ROUND(SUM(W13)/SUM(K13)*100,2),""),0)</f>
        <v/>
      </c>
      <c r="Y13" s="741" t="n"/>
      <c r="Z13" s="743">
        <f>+IFERROR(IF(COUNT(Y13),ROUND(SUM(Y13)/SUM(K13)*100,2),""),0)</f>
        <v/>
      </c>
      <c r="AA13" s="741" t="n"/>
      <c r="AB13" s="743">
        <f>+IFERROR(IF(COUNT(AA13),ROUND(SUM(AA13)/SUM(K13)*100,2),""),0)</f>
        <v/>
      </c>
      <c r="AC13" s="741" t="n"/>
      <c r="AD13" s="743">
        <f>+IFERROR(IF(COUNT(AC13),ROUND(SUM(AC13)/SUM(K13)*100,2),""),0)</f>
        <v/>
      </c>
      <c r="AE13" s="748">
        <f>+IFERROR(IF(COUNT(Y13,AA13,AC13),ROUND(SUM(Y13,AA13,AC13),0),""),"")</f>
        <v/>
      </c>
      <c r="AF13" s="743">
        <f>+IFERROR(IF(COUNT(AE13),ROUND(SUM(AE13)/SUM(K13)*100,2),""),0)</f>
        <v/>
      </c>
      <c r="AG13" s="740" t="n"/>
      <c r="AH13" s="749" t="n"/>
      <c r="AI13" s="750" t="n"/>
      <c r="AK13" s="9">
        <f>IF(SUM(K13)&gt;0,1,0)</f>
        <v/>
      </c>
      <c r="AL13" s="9">
        <f>IF(COUNT(K13:$K$14999)=0,"",SUM(AK1:AK65531))</f>
        <v/>
      </c>
    </row>
    <row r="14" ht="24.75" customHeight="1">
      <c r="E14" s="30"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1" t="n"/>
      <c r="AF14" s="31" t="n"/>
      <c r="AG14" s="31" t="n"/>
      <c r="AH14" s="31" t="n"/>
      <c r="AI14" s="32" t="n"/>
    </row>
    <row r="15" hidden="1" ht="25" customHeight="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590" t="n"/>
      <c r="Z15" s="590" t="n"/>
      <c r="AA15" s="590" t="n"/>
      <c r="AB15" s="590" t="n"/>
      <c r="AC15" s="590" t="n"/>
      <c r="AD15" s="590" t="n"/>
      <c r="AE15" s="590" t="n"/>
      <c r="AF15" s="590" t="n"/>
      <c r="AG15" s="32" t="n"/>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Pattern'!$L$78*100,2),""),0)</f>
        <v/>
      </c>
      <c r="M16" s="652">
        <f>+IFERROR(IF(COUNT(M14:M15),ROUND(SUM(M14:M15),0),""),"")</f>
        <v/>
      </c>
      <c r="N16" s="652">
        <f>+IFERROR(IF(COUNT(N14:N15),ROUND(SUM(N14:N15),0),""),"")</f>
        <v/>
      </c>
      <c r="O16" s="652">
        <f>+IFERROR(IF(COUNT(O14:O15),ROUND(SUM(O14:O15),0),""),"")</f>
        <v/>
      </c>
      <c r="P16" s="754">
        <f>+IFERROR(IF(COUNT(O16),ROUND(O16/('Shareholding Pattern'!$P$79)*100,2),""),0)</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Pattern'!$U$78)*100,2),""),0)</f>
        <v/>
      </c>
      <c r="W16" s="47">
        <f>+IFERROR(IF(COUNT(W14:W15),ROUND(SUM(W14:W15),0),""),"")</f>
        <v/>
      </c>
      <c r="X16" s="754">
        <f>+IFERROR(IF(COUNT(W16),ROUND(SUM(W16)/SUM(K16)*100,2),""),0)</f>
        <v/>
      </c>
      <c r="Y16" s="47">
        <f>+IFERROR(IF(COUNT(Y14:Y15),ROUND(SUM(Y14:Y15),0),""),"")</f>
        <v/>
      </c>
      <c r="Z16" s="754">
        <f>+IFERROR(IF(COUNT(Y16),ROUND(SUM(Y16)/SUM(K16)*100,2),""),0)</f>
        <v/>
      </c>
      <c r="AA16" s="47">
        <f>+IFERROR(IF(COUNT(AA14:AA15),ROUND(SUM(AA14:AA15),0),""),"")</f>
        <v/>
      </c>
      <c r="AB16" s="754">
        <f>+IFERROR(IF(COUNT(AA16),ROUND(SUM(AA16)/SUM(K16)*100,2),""),0)</f>
        <v/>
      </c>
      <c r="AC16" s="47">
        <f>+IFERROR(IF(COUNT(AC14:AC15),ROUND(SUM(AC14:AC15),0),""),"")</f>
        <v/>
      </c>
      <c r="AD16" s="754">
        <f>+IFERROR(IF(COUNT(AC16),ROUND(SUM(AC16)/SUM(K16)*100,2),""),0)</f>
        <v/>
      </c>
      <c r="AE16" s="47">
        <f>+IFERROR(IF(COUNT(AE14:AE15),ROUND(SUM(AE14:AE15),0),""),"")</f>
        <v/>
      </c>
      <c r="AF16" s="754">
        <f>+IFERROR(IF(COUNT(AE16),ROUND(SUM(AE16)/SUM(K16)*100,2),""),0)</f>
        <v/>
      </c>
      <c r="AG16" s="47">
        <f>+IFERROR(IF(COUNT(AG14:AG15),ROUND(SUM(AG14:AG15),0),""),"")</f>
        <v/>
      </c>
    </row>
  </sheetData>
  <sheetProtection selectLockedCells="0" selectUnlockedCells="0" algorithmName="SHA-512" sheet="1" objects="1" insertRows="1" insertHyperlinks="1" autoFilter="1" scenarios="1" formatColumns="1" deleteColumns="1" insertColumns="1" pivotTables="1" deleteRows="1" formatCells="1" saltValue="WA9vJEIXuOK/DZ0TGy9LsQ==" formatRows="1" sort="1" spinCount="100000" hashValue="a7zDBRnOWF+c/tPEybJY+NFQyC9SCZRDhRiFyoB9vxqhYVpd6oaWcB6xqvSAZcuUp0e4faWEz5TRHH8419ILUg=="/>
  <mergeCells count="25">
    <mergeCell ref="P10:P11"/>
    <mergeCell ref="AH9:AH11"/>
    <mergeCell ref="Q9:Q11"/>
    <mergeCell ref="S9:S11"/>
    <mergeCell ref="M10:O10"/>
    <mergeCell ref="L9:L11"/>
    <mergeCell ref="W9:X10"/>
    <mergeCell ref="AC9:AD10"/>
    <mergeCell ref="F9:F11"/>
    <mergeCell ref="AE9:AF10"/>
    <mergeCell ref="R9:R11"/>
    <mergeCell ref="G9:G11"/>
    <mergeCell ref="I9:I11"/>
    <mergeCell ref="K9:K11"/>
    <mergeCell ref="M9:P9"/>
    <mergeCell ref="U9:U11"/>
    <mergeCell ref="AG9:AG11"/>
    <mergeCell ref="Y9:Z10"/>
    <mergeCell ref="AI9:AI11"/>
    <mergeCell ref="AA9:AB10"/>
    <mergeCell ref="T9:T11"/>
    <mergeCell ref="J9:J11"/>
    <mergeCell ref="H9:H11"/>
    <mergeCell ref="V9:V11"/>
    <mergeCell ref="E9:E11"/>
  </mergeCells>
  <dataValidations count="8">
    <dataValidation sqref="AG13" showDropDown="0" showInputMessage="1" showErrorMessage="1" allowBlank="1" type="whole" operator="lessThanOrEqual">
      <formula1>K13</formula1>
    </dataValidation>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AI13" showDropDown="0" showInputMessage="1" showErrorMessage="1" allowBlank="1" type="list">
      <formula1>$AZ$2:$BA$2</formula1>
    </dataValidation>
    <dataValidation sqref="W13" showDropDown="0" showInputMessage="1" showErrorMessage="1" allowBlank="1" type="whole" operator="lessThanOrEqual">
      <formula1>K13</formula1>
    </dataValidation>
    <dataValidation sqref="Y13" showDropDown="0" showInputMessage="1" showErrorMessage="1" allowBlank="1" type="whole" operator="lessThanOrEqual">
      <formula1>K13</formula1>
    </dataValidation>
    <dataValidation sqref="AA13" showDropDown="0" showInputMessage="1" showErrorMessage="1" allowBlank="1" type="whole" operator="lessThanOrEqual">
      <formula1>K13</formula1>
    </dataValidation>
    <dataValidation sqref="AC13" showDropDown="0" showInputMessage="1" showErrorMessage="1" allowBlank="1" type="whole" operator="lessThanOrEqual">
      <formula1>K13</formula1>
    </dataValidation>
  </dataValidations>
  <hyperlinks>
    <hyperlink ref="F16" location="'Shareholding Pattern'!F20" display="Total"/>
    <hyperlink ref="G16" location="'Shareholding Pattern'!F20"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12.xml><?xml version="1.0" encoding="utf-8"?>
<worksheet xmlns="http://schemas.openxmlformats.org/spreadsheetml/2006/main">
  <sheetPr codeName="Sheet8">
    <tabColor theme="2" tint="-0.09997863704336681"/>
    <outlinePr summaryBelow="1" summaryRight="1"/>
    <pageSetUpPr/>
  </sheetPr>
  <dimension ref="E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baseColWidth="8" defaultColWidth="0" defaultRowHeight="14.5"/>
  <cols>
    <col hidden="1" width="2" customWidth="1" min="1" max="1"/>
    <col hidden="1" width="1.54296875" customWidth="1" min="2" max="2"/>
    <col hidden="1" width="1.7265625" customWidth="1" min="3"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width="20.7265625" customWidth="1" min="23" max="24"/>
    <col hidden="1" width="20.7265625" customWidth="1" min="25" max="32"/>
    <col width="20.7265625" customWidth="1" min="33" max="35"/>
    <col width="3.7265625" customWidth="1" min="36" max="36"/>
    <col hidden="1" width="5.7265625" customWidth="1" min="37" max="38"/>
    <col hidden="1" width="1.453125" customWidth="1" min="39" max="16384"/>
  </cols>
  <sheetData>
    <row r="1" hidden="1">
      <c r="I1" t="n">
        <v>0</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Reason for not providing PAN</t>
        </is>
      </c>
      <c r="AI2" t="inlineStr">
        <is>
          <t>Shareholder type</t>
        </is>
      </c>
      <c r="AZ2" t="inlineStr">
        <is>
          <t>Promoter</t>
        </is>
      </c>
      <c r="BA2" t="inlineStr">
        <is>
          <t>Promoter Group</t>
        </is>
      </c>
    </row>
    <row r="3" hidden="1"/>
    <row r="4" hidden="1"/>
    <row r="5" hidden="1"/>
    <row r="6" hidden="1"/>
    <row r="7" ht="15" customHeight="1">
      <c r="AZ7" t="inlineStr">
        <is>
          <t>Trusts</t>
        </is>
      </c>
    </row>
    <row r="8" ht="15" customHeight="1">
      <c r="AZ8" t="inlineStr">
        <is>
          <t>Societies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and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Shares pledged
(XIV)</t>
        </is>
      </c>
      <c r="Z9" s="636" t="n"/>
      <c r="AA9" s="476" t="inlineStr">
        <is>
          <t>Non-Disposal Undertaking
(XV)</t>
        </is>
      </c>
      <c r="AB9" s="636" t="n"/>
      <c r="AC9" s="476" t="inlineStr">
        <is>
          <t>Other encumbrances, if any
(XVI)</t>
        </is>
      </c>
      <c r="AD9" s="636" t="n"/>
      <c r="AE9" s="476" t="inlineStr">
        <is>
          <t>Total Number of Shares encumbered
(XVII) = (XIV+XV+XVI)</t>
        </is>
      </c>
      <c r="AF9" s="636" t="n"/>
      <c r="AG9" s="493" t="inlineStr">
        <is>
          <t>Number of equity shares held in dematerialized form 
(XVIII)</t>
        </is>
      </c>
      <c r="AH9" s="476" t="inlineStr">
        <is>
          <t>Reason for not providing PAN</t>
        </is>
      </c>
      <c r="AI9" s="476" t="inlineStr">
        <is>
          <t>Shareholder type</t>
        </is>
      </c>
      <c r="AZ9" t="inlineStr">
        <is>
          <t>ESOP or ESOS or ESPS</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7" t="n"/>
      <c r="Z10" s="135" t="n"/>
      <c r="AA10" s="67" t="n"/>
      <c r="AB10" s="135" t="n"/>
      <c r="AC10" s="67" t="n"/>
      <c r="AD10" s="135" t="n"/>
      <c r="AE10" s="67" t="n"/>
      <c r="AF10" s="135" t="n"/>
      <c r="AG10" s="605" t="n"/>
      <c r="AH10" s="605" t="n"/>
      <c r="AI10" s="605" t="n"/>
      <c r="AZ10" t="inlineStr">
        <is>
          <t>Employee welfare fund</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493"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606" t="n"/>
      <c r="AH11" s="606" t="n"/>
      <c r="AI11" s="606" t="n"/>
      <c r="AZ11" t="inlineStr">
        <is>
          <t>Overseas corporate bodies</t>
        </is>
      </c>
    </row>
    <row r="12" ht="21.75" customHeight="1">
      <c r="E12" s="7" t="inlineStr">
        <is>
          <t>A2(c)</t>
        </is>
      </c>
      <c r="F12" s="173" t="inlineStr">
        <is>
          <t>Institutions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3" t="n"/>
      <c r="AZ12" t="inlineStr">
        <is>
          <t>Venture capital funds</t>
        </is>
      </c>
    </row>
    <row r="13" hidden="1" ht="20.15" customFormat="1" customHeight="1" s="9">
      <c r="E13" s="48" t="n"/>
      <c r="F13" s="57" t="n"/>
      <c r="G13" s="8" t="n"/>
      <c r="H13" s="740" t="n"/>
      <c r="I13" s="741" t="n"/>
      <c r="J13" s="741" t="n"/>
      <c r="K13" s="742">
        <f>+IFERROR(IF(COUNT(H13:J13),ROUND(SUM(H13:J13),0),""),"")</f>
        <v/>
      </c>
      <c r="L13" s="743">
        <f>+IFERROR(IF(COUNT(K13),ROUND(K13/'Shareholding Pattern'!$L$78*100,2),""),0)</f>
        <v/>
      </c>
      <c r="M13" s="744">
        <f>IF(H13="","",H13)</f>
        <v/>
      </c>
      <c r="N13" s="745" t="n"/>
      <c r="O13" s="746">
        <f>+IFERROR(IF(COUNT(M13:N13),ROUND(SUM(M13,N13),2),""),"")</f>
        <v/>
      </c>
      <c r="P13" s="743">
        <f>+IFERROR(IF(COUNT(O13),ROUND(O13/('Shareholding Pattern'!$P$79)*100,2),""),0)</f>
        <v/>
      </c>
      <c r="Q13" s="741" t="n"/>
      <c r="R13" s="741" t="n"/>
      <c r="S13" s="741" t="n"/>
      <c r="T13" s="747">
        <f>+IFERROR(IF(COUNT(Q13:S13),ROUND(SUM(Q13:S13),0),""),"")</f>
        <v/>
      </c>
      <c r="U13" s="747">
        <f>+IFERROR(IF(COUNT(K13,T13),ROUND(SUM(K13,T13),0),""),"")</f>
        <v/>
      </c>
      <c r="V13" s="743">
        <f>+IFERROR(IF(COUNT(K13,T13),ROUND(SUM(T13,K13)/SUM('Shareholding Pattern'!$L$78,'Shareholding Pattern'!$U$78)*100,2),""),0)</f>
        <v/>
      </c>
      <c r="W13" s="741" t="n"/>
      <c r="X13" s="743">
        <f>+IFERROR(IF(COUNT(W13),ROUND(SUM(W13)/SUM(K13)*100,2),""),0)</f>
        <v/>
      </c>
      <c r="Y13" s="741" t="n"/>
      <c r="Z13" s="743">
        <f>+IFERROR(IF(COUNT(Y13),ROUND(SUM(Y13)/SUM(K13)*100,2),""),0)</f>
        <v/>
      </c>
      <c r="AA13" s="741" t="n"/>
      <c r="AB13" s="743">
        <f>+IFERROR(IF(COUNT(AA13),ROUND(SUM(AA13)/SUM(K13)*100,2),""),0)</f>
        <v/>
      </c>
      <c r="AC13" s="741" t="n"/>
      <c r="AD13" s="743">
        <f>+IFERROR(IF(COUNT(AC13),ROUND(SUM(AC13)/SUM(K13)*100,2),""),0)</f>
        <v/>
      </c>
      <c r="AE13" s="748">
        <f>+IFERROR(IF(COUNT(Y13,AA13,AC13),ROUND(SUM(Y13,AA13,AC13),0),""),"")</f>
        <v/>
      </c>
      <c r="AF13" s="743">
        <f>+IFERROR(IF(COUNT(AE13),ROUND(SUM(AE13)/SUM(K13)*100,2),""),0)</f>
        <v/>
      </c>
      <c r="AG13" s="740" t="n"/>
      <c r="AH13" s="749" t="n"/>
      <c r="AI13" s="750" t="n"/>
      <c r="AK13" s="9">
        <f>IF(SUM(K13)&gt;0,1,0)</f>
        <v/>
      </c>
      <c r="AL13" s="9">
        <f>IF(COUNT(K13:$K$14999)=0,"",SUM(AK1:AK65531))</f>
        <v/>
      </c>
      <c r="AZ13" s="9" t="inlineStr">
        <is>
          <t>Angel Investors</t>
        </is>
      </c>
    </row>
    <row r="14" ht="24.75" customHeight="1">
      <c r="E14" s="30"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1" t="n"/>
      <c r="AF14" s="31" t="n"/>
      <c r="AG14" s="31" t="n"/>
      <c r="AH14" s="31" t="n"/>
      <c r="AI14" s="32" t="n"/>
      <c r="AZ14" t="inlineStr">
        <is>
          <t>Private Equity Fund</t>
        </is>
      </c>
    </row>
    <row r="15" hidden="1" ht="15.75" customHeight="1">
      <c r="E15" s="1" t="n"/>
      <c r="F15" s="590" t="n"/>
      <c r="G15" s="590" t="n"/>
      <c r="H15" s="31" t="n"/>
      <c r="I15" s="590" t="n"/>
      <c r="J15" s="590" t="n"/>
      <c r="K15" s="590" t="n"/>
      <c r="L15" s="590" t="n"/>
      <c r="M15" s="590" t="n"/>
      <c r="N15" s="590" t="n"/>
      <c r="O15" s="590" t="n"/>
      <c r="P15" s="590" t="n"/>
      <c r="Q15" s="590" t="n"/>
      <c r="R15" s="590" t="n"/>
      <c r="S15" s="590" t="n"/>
      <c r="T15" s="590" t="n"/>
      <c r="U15" s="590" t="n"/>
      <c r="V15" s="590" t="n"/>
      <c r="W15" s="590" t="n"/>
      <c r="X15" s="590" t="n"/>
      <c r="Y15" s="590" t="n"/>
      <c r="Z15" s="590" t="n"/>
      <c r="AA15" s="590" t="n"/>
      <c r="AB15" s="590" t="n"/>
      <c r="AC15" s="590" t="n"/>
      <c r="AD15" s="590" t="n"/>
      <c r="AE15" s="590" t="n"/>
      <c r="AF15" s="590" t="n"/>
      <c r="AG15" s="32" t="n"/>
    </row>
    <row r="16" ht="20.15" customHeight="1">
      <c r="E16" s="90" t="n"/>
      <c r="F16" s="88" t="inlineStr">
        <is>
          <t>Click here to go back</t>
        </is>
      </c>
      <c r="G16" s="88" t="inlineStr">
        <is>
          <t>Total</t>
        </is>
      </c>
      <c r="H16" s="3">
        <f>+IFERROR(IF(COUNT(H14:H15),ROUND(SUM(H14:H15),0),""),"")</f>
        <v/>
      </c>
      <c r="I16" s="3">
        <f>+IFERROR(IF(COUNT(I14:I15),ROUND(SUM(I14:I15),0),""),"")</f>
        <v/>
      </c>
      <c r="J16" s="3">
        <f>+IFERROR(IF(COUNT(J14:J15),ROUND(SUM(J14:J15),0),""),"")</f>
        <v/>
      </c>
      <c r="K16" s="3">
        <f>+IFERROR(IF(COUNT(K14:K15),ROUND(SUM(K14:K15),0),""),"")</f>
        <v/>
      </c>
      <c r="L16" s="754">
        <f>+IFERROR(IF(COUNT(K16),ROUND(K16/'Shareholding Pattern'!$L$78*100,2),""),0)</f>
        <v/>
      </c>
      <c r="M16" s="99">
        <f>+IFERROR(IF(COUNT(M14:M15),ROUND(SUM(M14:M15),0),""),"")</f>
        <v/>
      </c>
      <c r="N16" s="99">
        <f>+IFERROR(IF(COUNT(N14:N15),ROUND(SUM(N14:N15),0),""),"")</f>
        <v/>
      </c>
      <c r="O16" s="99">
        <f>+IFERROR(IF(COUNT(O14:O15),ROUND(SUM(O14:O15),0),""),"")</f>
        <v/>
      </c>
      <c r="P16" s="754">
        <f>+IFERROR(IF(COUNT(O16),ROUND(O16/('Shareholding Pattern'!$P$79)*100,2),""),0)</f>
        <v/>
      </c>
      <c r="Q16" s="3">
        <f>+IFERROR(IF(COUNT(Q14:Q15),ROUND(SUM(Q14:Q15),0),""),"")</f>
        <v/>
      </c>
      <c r="R16" s="3">
        <f>+IFERROR(IF(COUNT(R14:R15),ROUND(SUM(R14:R15),0),""),"")</f>
        <v/>
      </c>
      <c r="S16" s="3">
        <f>+IFERROR(IF(COUNT(S14:S15),ROUND(SUM(S14:S15),0),""),"")</f>
        <v/>
      </c>
      <c r="T16" s="47">
        <f>+IFERROR(IF(COUNT(T14:T15),ROUND(SUM(T14:T15),0),""),"")</f>
        <v/>
      </c>
      <c r="U16" s="47">
        <f>+IFERROR(IF(COUNT(U14:U15),ROUND(SUM(U14:U15),0),""),"")</f>
        <v/>
      </c>
      <c r="V16" s="754">
        <f>+IFERROR(IF(COUNT(K16,T16),ROUND(SUM(T16,K16)/SUM('Shareholding Pattern'!$L$78,'Shareholding Pattern'!$U$78)*100,2),""),0)</f>
        <v/>
      </c>
      <c r="W16" s="47">
        <f>+IFERROR(IF(COUNT(W14:W15),ROUND(SUM(W14:W15),0),""),"")</f>
        <v/>
      </c>
      <c r="X16" s="754">
        <f>+IFERROR(IF(COUNT(W16),ROUND(SUM(W16)/SUM(K16)*100,2),""),0)</f>
        <v/>
      </c>
      <c r="Y16" s="47">
        <f>+IFERROR(IF(COUNT(Y14:Y15),ROUND(SUM(Y14:Y15),0),""),"")</f>
        <v/>
      </c>
      <c r="Z16" s="754">
        <f>+IFERROR(IF(COUNT(Y16),ROUND(SUM(Y16)/SUM(K16)*100,2),""),0)</f>
        <v/>
      </c>
      <c r="AA16" s="47">
        <f>+IFERROR(IF(COUNT(AA14:AA15),ROUND(SUM(AA14:AA15),0),""),"")</f>
        <v/>
      </c>
      <c r="AB16" s="754">
        <f>+IFERROR(IF(COUNT(AA16),ROUND(SUM(AA16)/SUM(K16)*100,2),""),0)</f>
        <v/>
      </c>
      <c r="AC16" s="47">
        <f>+IFERROR(IF(COUNT(AC14:AC15),ROUND(SUM(AC14:AC15),0),""),"")</f>
        <v/>
      </c>
      <c r="AD16" s="754">
        <f>+IFERROR(IF(COUNT(AC16),ROUND(SUM(AC16)/SUM(K16)*100,2),""),0)</f>
        <v/>
      </c>
      <c r="AE16" s="47">
        <f>+IFERROR(IF(COUNT(AE14:AE15),ROUND(SUM(AE14:AE15),0),""),"")</f>
        <v/>
      </c>
      <c r="AF16" s="754">
        <f>+IFERROR(IF(COUNT(AE16),ROUND(SUM(AE16)/SUM(K16)*100,2),""),0)</f>
        <v/>
      </c>
      <c r="AG16" s="3">
        <f>+IFERROR(IF(COUNT(AG14:AG15),ROUND(SUM(AG14:AG15),0),""),"")</f>
        <v/>
      </c>
    </row>
  </sheetData>
  <sheetProtection selectLockedCells="0" selectUnlockedCells="0" algorithmName="SHA-512" sheet="1" objects="1" insertRows="1" insertHyperlinks="1" autoFilter="1" scenarios="1" formatColumns="1" deleteColumns="1" insertColumns="1" pivotTables="1" deleteRows="1" formatCells="1" saltValue="I2ZNFbrR+26CFhU7effmZA==" formatRows="1" sort="1" spinCount="100000" hashValue="zlQk+a5grALClsOr8bQAGqxWkIHYwNVCVkbd9jMav8ktf/pCSJxyEi0z/ELFmPnLNbPeqz1W5XpbyzFB8n7XEw=="/>
  <mergeCells count="25">
    <mergeCell ref="P10:P11"/>
    <mergeCell ref="AH9:AH11"/>
    <mergeCell ref="Q9:Q11"/>
    <mergeCell ref="S9:S11"/>
    <mergeCell ref="M10:O10"/>
    <mergeCell ref="L9:L11"/>
    <mergeCell ref="W9:X10"/>
    <mergeCell ref="AC9:AD10"/>
    <mergeCell ref="F9:F11"/>
    <mergeCell ref="AE9:AF10"/>
    <mergeCell ref="G9:G11"/>
    <mergeCell ref="R9:R11"/>
    <mergeCell ref="I9:I11"/>
    <mergeCell ref="K9:K11"/>
    <mergeCell ref="M9:P9"/>
    <mergeCell ref="U9:U11"/>
    <mergeCell ref="AG9:AG11"/>
    <mergeCell ref="Y9:Z10"/>
    <mergeCell ref="AI9:AI11"/>
    <mergeCell ref="H9:H11"/>
    <mergeCell ref="T9:T11"/>
    <mergeCell ref="J9:J11"/>
    <mergeCell ref="AA9:AB10"/>
    <mergeCell ref="V9:V11"/>
    <mergeCell ref="E9:E11"/>
  </mergeCells>
  <dataValidations count="8">
    <dataValidation sqref="AG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I13" showDropDown="0" showInputMessage="1" showErrorMessage="1" allowBlank="1" type="list">
      <formula1>$AZ$2:$BA$2</formula1>
    </dataValidation>
    <dataValidation sqref="W13" showDropDown="0" showInputMessage="1" showErrorMessage="1" allowBlank="1" type="whole" operator="lessThanOrEqual">
      <formula1>K13</formula1>
    </dataValidation>
    <dataValidation sqref="Y13" showDropDown="0" showInputMessage="1" showErrorMessage="1" allowBlank="1" type="whole" operator="lessThanOrEqual">
      <formula1>K13</formula1>
    </dataValidation>
    <dataValidation sqref="AA13" showDropDown="0" showInputMessage="1" showErrorMessage="1" allowBlank="1" type="whole" operator="lessThanOrEqual">
      <formula1>K13</formula1>
    </dataValidation>
    <dataValidation sqref="AC13" showDropDown="0" showInputMessage="1" showErrorMessage="1" allowBlank="1" type="whole" operator="lessThanOrEqual">
      <formula1>K13</formula1>
    </dataValidation>
  </dataValidations>
  <hyperlinks>
    <hyperlink ref="F16" location="'Shareholding Pattern'!F22" display="Total"/>
    <hyperlink ref="G16" location="'Shareholding Pattern'!F22"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13.xml><?xml version="1.0" encoding="utf-8"?>
<worksheet xmlns="http://schemas.openxmlformats.org/spreadsheetml/2006/main">
  <sheetPr codeName="Sheet9">
    <tabColor theme="2" tint="-0.09997863704336681"/>
    <outlinePr summaryBelow="1" summaryRight="1"/>
    <pageSetUpPr/>
  </sheetPr>
  <dimension ref="E1:BA16"/>
  <sheetViews>
    <sheetView showGridLines="0" zoomScale="80" zoomScaleNormal="80" workbookViewId="0">
      <pane xSplit="6" ySplit="12" topLeftCell="K14" activePane="bottomRight" state="frozen"/>
      <selection pane="topRight" activeCell="G1" sqref="G1"/>
      <selection pane="bottomLeft" activeCell="A13" sqref="A13"/>
      <selection pane="bottomRight" activeCell="P25" sqref="P25"/>
    </sheetView>
  </sheetViews>
  <sheetFormatPr baseColWidth="8" defaultColWidth="0" defaultRowHeight="14.5"/>
  <cols>
    <col hidden="1" width="2.26953125" customWidth="1" min="1" max="1"/>
    <col hidden="1" width="1.54296875" customWidth="1" min="2" max="2"/>
    <col hidden="1" width="1.7265625" customWidth="1" min="3"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width="20.7265625" customWidth="1" min="23" max="24"/>
    <col hidden="1" width="20.7265625" customWidth="1" min="25" max="32"/>
    <col width="20.7265625" customWidth="1" min="33" max="35"/>
    <col width="4.7265625" customWidth="1" min="36" max="36"/>
    <col hidden="1" width="5.7265625" customWidth="1" min="37" max="38"/>
    <col hidden="1" width="2.453125" customWidth="1" min="39" max="16384"/>
  </cols>
  <sheetData>
    <row r="1" hidden="1">
      <c r="I1" t="n">
        <v>0</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Reason for not providing PAN</t>
        </is>
      </c>
      <c r="AI2" t="inlineStr">
        <is>
          <t>Shareholder type</t>
        </is>
      </c>
      <c r="AZ2" t="inlineStr">
        <is>
          <t>Promoter</t>
        </is>
      </c>
      <c r="BA2" t="inlineStr">
        <is>
          <t>Promoter Group</t>
        </is>
      </c>
    </row>
    <row r="3" hidden="1"/>
    <row r="4" hidden="1"/>
    <row r="5" hidden="1"/>
    <row r="6" hidden="1"/>
    <row r="7" ht="15" customHeight="1">
      <c r="AZ7" t="inlineStr">
        <is>
          <t>Trusts</t>
        </is>
      </c>
    </row>
    <row r="8" ht="15" customHeight="1">
      <c r="AZ8" t="inlineStr">
        <is>
          <t>Societies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and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Shares pledged
(XIV)</t>
        </is>
      </c>
      <c r="Z9" s="636" t="n"/>
      <c r="AA9" s="476" t="inlineStr">
        <is>
          <t>Non-Disposal Undertaking
(XV)</t>
        </is>
      </c>
      <c r="AB9" s="636" t="n"/>
      <c r="AC9" s="476" t="inlineStr">
        <is>
          <t>Other encumbrances, if any
(XVI)</t>
        </is>
      </c>
      <c r="AD9" s="636" t="n"/>
      <c r="AE9" s="476" t="inlineStr">
        <is>
          <t>Total Number of Shares encumbered
(XVII) = (XIV+XV+XVI)</t>
        </is>
      </c>
      <c r="AF9" s="636" t="n"/>
      <c r="AG9" s="493" t="inlineStr">
        <is>
          <t>Number of equity shares held in dematerialized form 
(XVIII)</t>
        </is>
      </c>
      <c r="AH9" s="476" t="inlineStr">
        <is>
          <t>Reason for not providing PAN</t>
        </is>
      </c>
      <c r="AI9" s="476" t="inlineStr">
        <is>
          <t>Shareholder type</t>
        </is>
      </c>
      <c r="AZ9" t="inlineStr">
        <is>
          <t>ESOP or ESOS or ESPS</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7" t="n"/>
      <c r="Z10" s="135" t="n"/>
      <c r="AA10" s="67" t="n"/>
      <c r="AB10" s="135" t="n"/>
      <c r="AC10" s="67" t="n"/>
      <c r="AD10" s="135" t="n"/>
      <c r="AE10" s="67" t="n"/>
      <c r="AF10" s="135" t="n"/>
      <c r="AG10" s="605" t="n"/>
      <c r="AH10" s="605" t="n"/>
      <c r="AI10" s="605" t="n"/>
      <c r="AZ10" t="inlineStr">
        <is>
          <t>Employee welfare fund</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493"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606" t="n"/>
      <c r="AH11" s="606" t="n"/>
      <c r="AI11" s="606" t="n"/>
      <c r="AZ11" t="inlineStr">
        <is>
          <t>Overseas corporate bodies</t>
        </is>
      </c>
    </row>
    <row r="12" ht="21.75" customHeight="1">
      <c r="E12" s="7" t="inlineStr">
        <is>
          <t>A2(d)</t>
        </is>
      </c>
      <c r="F12" s="173" t="inlineStr">
        <is>
          <t>Foreign Portfolio Investor</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3" t="n"/>
      <c r="AZ12" t="inlineStr">
        <is>
          <t>Venture capital funds</t>
        </is>
      </c>
    </row>
    <row r="13" hidden="1" ht="20.15" customFormat="1" customHeight="1" s="9">
      <c r="E13" s="48" t="n"/>
      <c r="F13" s="57" t="n"/>
      <c r="G13" s="8" t="n"/>
      <c r="H13" s="740" t="n"/>
      <c r="I13" s="741" t="n"/>
      <c r="J13" s="741" t="n"/>
      <c r="K13" s="742">
        <f>+IFERROR(IF(COUNT(H13:J13),ROUND(SUM(H13:J13),0),""),"")</f>
        <v/>
      </c>
      <c r="L13" s="743">
        <f>+IFERROR(IF(COUNT(K13),ROUND(K13/'Shareholding Pattern'!$L$78*100,2),""),0)</f>
        <v/>
      </c>
      <c r="M13" s="744">
        <f>IF(H13="","",H13)</f>
        <v/>
      </c>
      <c r="N13" s="745" t="n"/>
      <c r="O13" s="746">
        <f>+IFERROR(IF(COUNT(M13:N13),ROUND(SUM(M13,N13),2),""),"")</f>
        <v/>
      </c>
      <c r="P13" s="743">
        <f>+IFERROR(IF(COUNT(O13),ROUND(O13/('Shareholding Pattern'!$P$79)*100,2),""),0)</f>
        <v/>
      </c>
      <c r="Q13" s="741" t="n"/>
      <c r="R13" s="741" t="n"/>
      <c r="S13" s="741" t="n"/>
      <c r="T13" s="747">
        <f>+IFERROR(IF(COUNT(Q13:S13),ROUND(SUM(Q13:S13),0),""),"")</f>
        <v/>
      </c>
      <c r="U13" s="747">
        <f>+IFERROR(IF(COUNT(K13,T13),ROUND(SUM(K13,T13),0),""),"")</f>
        <v/>
      </c>
      <c r="V13" s="743">
        <f>+IFERROR(IF(COUNT(K13,T13),ROUND(SUM(T13,K13)/SUM('Shareholding Pattern'!$L$78,'Shareholding Pattern'!$U$78)*100,2),""),0)</f>
        <v/>
      </c>
      <c r="W13" s="741" t="n"/>
      <c r="X13" s="743">
        <f>+IFERROR(IF(COUNT(W13),ROUND(SUM(W13)/SUM(K13)*100,2),""),0)</f>
        <v/>
      </c>
      <c r="Y13" s="741" t="n"/>
      <c r="Z13" s="743">
        <f>+IFERROR(IF(COUNT(Y13),ROUND(SUM(Y13)/SUM(K13)*100,2),""),0)</f>
        <v/>
      </c>
      <c r="AA13" s="741" t="n"/>
      <c r="AB13" s="743">
        <f>+IFERROR(IF(COUNT(AA13),ROUND(SUM(AA13)/SUM(K13)*100,2),""),0)</f>
        <v/>
      </c>
      <c r="AC13" s="741" t="n"/>
      <c r="AD13" s="743">
        <f>+IFERROR(IF(COUNT(AC13),ROUND(SUM(AC13)/SUM(K13)*100,2),""),0)</f>
        <v/>
      </c>
      <c r="AE13" s="748">
        <f>+IFERROR(IF(COUNT(Y13,AA13,AC13),ROUND(SUM(Y13,AA13,AC13),0),""),"")</f>
        <v/>
      </c>
      <c r="AF13" s="743">
        <f>+IFERROR(IF(COUNT(AE13),ROUND(SUM(AE13)/SUM(K13)*100,2),""),0)</f>
        <v/>
      </c>
      <c r="AG13" s="740" t="n"/>
      <c r="AH13" s="749" t="n"/>
      <c r="AI13" s="750" t="n"/>
      <c r="AK13" s="9">
        <f>IF(SUM(K13)&gt;0,1,0)</f>
        <v/>
      </c>
      <c r="AL13" s="9">
        <f>IF(COUNT(K13:$K$14999)=0,"",SUM(AK1:AK65531))</f>
        <v/>
      </c>
      <c r="AZ13" s="9" t="inlineStr">
        <is>
          <t>Angel Investors</t>
        </is>
      </c>
    </row>
    <row r="14" ht="25" customHeight="1">
      <c r="E14" s="30"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1" t="n"/>
      <c r="AF14" s="31" t="n"/>
      <c r="AG14" s="31" t="n"/>
      <c r="AH14" s="31" t="n"/>
      <c r="AI14" s="32" t="n"/>
      <c r="AZ14" t="inlineStr">
        <is>
          <t>Private Equity Fund</t>
        </is>
      </c>
    </row>
    <row r="15" hidden="1" ht="25" customHeight="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590" t="n"/>
      <c r="Z15" s="590" t="n"/>
      <c r="AA15" s="590" t="n"/>
      <c r="AB15" s="590" t="n"/>
      <c r="AC15" s="590" t="n"/>
      <c r="AD15" s="590" t="n"/>
      <c r="AE15" s="590" t="n"/>
      <c r="AF15" s="590" t="n"/>
      <c r="AG15" s="32" t="n"/>
    </row>
    <row r="16" ht="20.15" customHeight="1">
      <c r="E16" s="90" t="n"/>
      <c r="F16" s="45" t="inlineStr">
        <is>
          <t xml:space="preserve">Click here to go back </t>
        </is>
      </c>
      <c r="G16" s="45" t="inlineStr">
        <is>
          <t>Total</t>
        </is>
      </c>
      <c r="H16" s="3">
        <f>+IFERROR(IF(COUNT(H14:H15),ROUND(SUM(H14:H15),0),""),"")</f>
        <v/>
      </c>
      <c r="I16" s="3">
        <f>+IFERROR(IF(COUNT(I14:I15),ROUND(SUM(I14:I15),0),""),"")</f>
        <v/>
      </c>
      <c r="J16" s="3">
        <f>+IFERROR(IF(COUNT(J14:J15),ROUND(SUM(J14:J15),0),""),"")</f>
        <v/>
      </c>
      <c r="K16" s="3">
        <f>+IFERROR(IF(COUNT(K14:K15),ROUND(SUM(K14:K15),0),""),"")</f>
        <v/>
      </c>
      <c r="L16" s="754">
        <f>+IFERROR(IF(COUNT(K16),ROUND(K16/'Shareholding Pattern'!$L$78*100,2),""),0)</f>
        <v/>
      </c>
      <c r="M16" s="99">
        <f>+IFERROR(IF(COUNT(M14:M15),ROUND(SUM(M14:M15),0),""),"")</f>
        <v/>
      </c>
      <c r="N16" s="99">
        <f>+IFERROR(IF(COUNT(N14:N15),ROUND(SUM(N14:N15),0),""),"")</f>
        <v/>
      </c>
      <c r="O16" s="99">
        <f>+IFERROR(IF(COUNT(O14:O15),ROUND(SUM(O14:O15),0),""),"")</f>
        <v/>
      </c>
      <c r="P16" s="754">
        <f>+IFERROR(IF(COUNT(O16),ROUND(O16/('Shareholding Pattern'!$P$79)*100,2),""),0)</f>
        <v/>
      </c>
      <c r="Q16" s="3">
        <f>+IFERROR(IF(COUNT(Q14:Q15),ROUND(SUM(Q14:Q15),0),""),"")</f>
        <v/>
      </c>
      <c r="R16" s="3">
        <f>+IFERROR(IF(COUNT(R14:R15),ROUND(SUM(R14:R15),0),""),"")</f>
        <v/>
      </c>
      <c r="S16" s="3">
        <f>+IFERROR(IF(COUNT(S14:S15),ROUND(SUM(S14:S15),0),""),"")</f>
        <v/>
      </c>
      <c r="T16" s="47">
        <f>+IFERROR(IF(COUNT(T14:T15),ROUND(SUM(T14:T15),0),""),"")</f>
        <v/>
      </c>
      <c r="U16" s="47">
        <f>+IFERROR(IF(COUNT(U14:U15),ROUND(SUM(U14:U15),0),""),"")</f>
        <v/>
      </c>
      <c r="V16" s="754">
        <f>+IFERROR(IF(COUNT(K16,T16),ROUND(SUM(T16,K16)/SUM('Shareholding Pattern'!$L$78,'Shareholding Pattern'!$U$78)*100,2),""),0)</f>
        <v/>
      </c>
      <c r="W16" s="47">
        <f>+IFERROR(IF(COUNT(W14:W15),ROUND(SUM(W14:W15),0),""),"")</f>
        <v/>
      </c>
      <c r="X16" s="754">
        <f>+IFERROR(IF(COUNT(W16),ROUND(SUM(W16)/SUM(K16)*100,2),""),0)</f>
        <v/>
      </c>
      <c r="Y16" s="47">
        <f>+IFERROR(IF(COUNT(Y14:Y15),ROUND(SUM(Y14:Y15),0),""),"")</f>
        <v/>
      </c>
      <c r="Z16" s="754">
        <f>+IFERROR(IF(COUNT(Y16),ROUND(SUM(Y16)/SUM(K16)*100,2),""),0)</f>
        <v/>
      </c>
      <c r="AA16" s="47">
        <f>+IFERROR(IF(COUNT(AA14:AA15),ROUND(SUM(AA14:AA15),0),""),"")</f>
        <v/>
      </c>
      <c r="AB16" s="754">
        <f>+IFERROR(IF(COUNT(AA16),ROUND(SUM(AA16)/SUM(K16)*100,2),""),0)</f>
        <v/>
      </c>
      <c r="AC16" s="47">
        <f>+IFERROR(IF(COUNT(AC14:AC15),ROUND(SUM(AC14:AC15),0),""),"")</f>
        <v/>
      </c>
      <c r="AD16" s="754">
        <f>+IFERROR(IF(COUNT(AC16),ROUND(SUM(AC16)/SUM(K16)*100,2),""),0)</f>
        <v/>
      </c>
      <c r="AE16" s="47">
        <f>+IFERROR(IF(COUNT(AE14:AE15),ROUND(SUM(AE14:AE15),0),""),"")</f>
        <v/>
      </c>
      <c r="AF16" s="754">
        <f>+IFERROR(IF(COUNT(AE16),ROUND(SUM(AE16)/SUM(K16)*100,2),""),0)</f>
        <v/>
      </c>
      <c r="AG16" s="3">
        <f>+IFERROR(IF(COUNT(AG14:AG15),ROUND(SUM(AG14:AG15),0),""),"")</f>
        <v/>
      </c>
    </row>
  </sheetData>
  <sheetProtection selectLockedCells="0" selectUnlockedCells="0" algorithmName="SHA-512" sheet="1" objects="1" insertRows="1" insertHyperlinks="1" autoFilter="1" scenarios="1" formatColumns="1" deleteColumns="1" insertColumns="1" pivotTables="1" deleteRows="1" formatCells="1" saltValue="fBvjQjhMgyF1kc1eGiSe+w==" formatRows="1" sort="1" spinCount="100000" hashValue="+q9s6qkeHuKm8nGloemBP22Ko0elu9uAA6LwhPAK2+GUCkutLY7ObuYHuFeUMaRCFkkL/nEvhhe+mhLePWG0fQ=="/>
  <mergeCells count="25">
    <mergeCell ref="P10:P11"/>
    <mergeCell ref="AH9:AH11"/>
    <mergeCell ref="Q9:Q11"/>
    <mergeCell ref="S9:S11"/>
    <mergeCell ref="M10:O10"/>
    <mergeCell ref="L9:L11"/>
    <mergeCell ref="W9:X10"/>
    <mergeCell ref="AC9:AD10"/>
    <mergeCell ref="F9:F11"/>
    <mergeCell ref="AE9:AF10"/>
    <mergeCell ref="R9:R11"/>
    <mergeCell ref="G9:G11"/>
    <mergeCell ref="I9:I11"/>
    <mergeCell ref="K9:K11"/>
    <mergeCell ref="M9:P9"/>
    <mergeCell ref="U9:U11"/>
    <mergeCell ref="AG9:AG11"/>
    <mergeCell ref="Y9:Z10"/>
    <mergeCell ref="AI9:AI11"/>
    <mergeCell ref="AA9:AB10"/>
    <mergeCell ref="T9:T11"/>
    <mergeCell ref="J9:J11"/>
    <mergeCell ref="H9:H11"/>
    <mergeCell ref="V9:V11"/>
    <mergeCell ref="E9:E11"/>
  </mergeCells>
  <dataValidations count="8">
    <dataValidation sqref="AG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I13" showDropDown="0" showInputMessage="1" showErrorMessage="1" allowBlank="1" type="list">
      <formula1>$AZ$2:$BA$2</formula1>
    </dataValidation>
    <dataValidation sqref="W13" showDropDown="0" showInputMessage="1" showErrorMessage="1" allowBlank="1" type="whole" operator="lessThanOrEqual">
      <formula1>K13</formula1>
    </dataValidation>
    <dataValidation sqref="Y13" showDropDown="0" showInputMessage="1" showErrorMessage="1" allowBlank="1" type="whole" operator="lessThanOrEqual">
      <formula1>K13</formula1>
    </dataValidation>
    <dataValidation sqref="AA13" showDropDown="0" showInputMessage="1" showErrorMessage="1" allowBlank="1" type="whole" operator="lessThanOrEqual">
      <formula1>K13</formula1>
    </dataValidation>
    <dataValidation sqref="AC13" showDropDown="0" showInputMessage="1" showErrorMessage="1" allowBlank="1" type="whole" operator="lessThanOrEqual">
      <formula1>K13</formula1>
    </dataValidation>
  </dataValidations>
  <hyperlinks>
    <hyperlink ref="F16" location="'Shareholding Pattern'!F23" display="Total"/>
    <hyperlink ref="G16" location="'Shareholding Pattern'!F23"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14.xml><?xml version="1.0" encoding="utf-8"?>
<worksheet xmlns="http://schemas.openxmlformats.org/spreadsheetml/2006/main">
  <sheetPr codeName="Sheet10">
    <tabColor theme="2" tint="-0.09997863704336681"/>
    <outlinePr summaryBelow="1" summaryRight="1"/>
    <pageSetUpPr/>
  </sheetPr>
  <dimension ref="D1:BI31"/>
  <sheetViews>
    <sheetView showGridLines="0" topLeftCell="A7" zoomScale="80" zoomScaleNormal="80" workbookViewId="0">
      <pane xSplit="6" ySplit="5" topLeftCell="G24" activePane="bottomRight" state="frozen"/>
      <selection activeCell="C7" sqref="C7"/>
      <selection pane="topRight" activeCell="G7" sqref="G7"/>
      <selection pane="bottomLeft" activeCell="C12" sqref="C12"/>
      <selection pane="bottomRight" activeCell="G29" sqref="G29"/>
    </sheetView>
  </sheetViews>
  <sheetFormatPr baseColWidth="8" defaultColWidth="0" defaultRowHeight="14.5"/>
  <cols>
    <col hidden="1" width="2.7265625" customWidth="1" min="1" max="2"/>
    <col width="2.26953125" customWidth="1" min="3" max="3"/>
    <col width="9.7265625" customWidth="1" min="4" max="4"/>
    <col width="30.7265625" customWidth="1" min="5" max="5"/>
    <col hidden="1" width="35.7265625" customWidth="1" min="6" max="6"/>
    <col width="30.7265625" customWidth="1" min="7" max="7"/>
    <col width="20.7265625" customWidth="1" min="8" max="10"/>
    <col hidden="1" width="20.7265625" customWidth="1" min="11" max="12"/>
    <col width="20.7265625" customWidth="1" min="13" max="15"/>
    <col hidden="1" width="20.7265625" customWidth="1" min="16" max="16"/>
    <col width="20.7265625" customWidth="1" min="17" max="18"/>
    <col hidden="1" width="20.7265625" customWidth="1" min="19" max="22"/>
    <col width="20.7265625" customWidth="1" min="23" max="23"/>
    <col width="25.7265625" customWidth="1" min="24" max="24"/>
    <col width="20.7265625" customWidth="1" min="25" max="26"/>
    <col hidden="1" width="20.7265625" customWidth="1" min="27" max="34"/>
    <col width="20.7265625" customWidth="1" min="35" max="36"/>
    <col width="20.7265625" customWidth="1" style="180" min="37" max="37"/>
    <col width="3.81640625" customWidth="1" style="180" min="38" max="38"/>
    <col hidden="1" width="4" customWidth="1" min="39" max="16384"/>
  </cols>
  <sheetData>
    <row r="1" hidden="1">
      <c r="I1" t="n">
        <v>15</v>
      </c>
    </row>
    <row r="2" hidden="1">
      <c r="E2" t="inlineStr">
        <is>
          <t>Category of other foreign shareholders</t>
        </is>
      </c>
      <c r="F2" t="inlineStr">
        <is>
          <t>Category or more than one percentage</t>
        </is>
      </c>
      <c r="G2" t="inlineStr">
        <is>
          <t>Name of shareholder</t>
        </is>
      </c>
      <c r="H2" t="inlineStr">
        <is>
          <t>Permanent account number of shareholder</t>
        </is>
      </c>
      <c r="I2" t="inlineStr">
        <is>
          <t>Number of shareholders</t>
        </is>
      </c>
      <c r="J2" t="inlineStr">
        <is>
          <t>Number of fully paid up equity shares</t>
        </is>
      </c>
      <c r="K2" t="inlineStr">
        <is>
          <t>Number of partly paid-up equity shares</t>
        </is>
      </c>
      <c r="L2" t="inlineStr">
        <is>
          <t>Number of shares underlying outstanding depository receipts</t>
        </is>
      </c>
      <c r="M2" t="inlineStr">
        <is>
          <t>Total number of shares</t>
        </is>
      </c>
      <c r="N2" t="inlineStr">
        <is>
          <t>Shareholding as a percentage of total number of shares held by promoters and public shareholders and custodians or DR holders</t>
        </is>
      </c>
      <c r="O2" t="inlineStr">
        <is>
          <t>Number of voting rights held by same class of securities</t>
        </is>
      </c>
      <c r="P2" t="inlineStr">
        <is>
          <t>Number of voting rights held by differential voting rights</t>
        </is>
      </c>
      <c r="Q2" t="inlineStr">
        <is>
          <t>Total Number of voting rights</t>
        </is>
      </c>
      <c r="R2" t="inlineStr">
        <is>
          <t>Percentage of total number of voting rights</t>
        </is>
      </c>
      <c r="S2" t="inlineStr">
        <is>
          <t>Number of shares underlying outstanding convertible securities</t>
        </is>
      </c>
      <c r="T2" t="inlineStr">
        <is>
          <t>Number of shares underlying outstanding warrants</t>
        </is>
      </c>
      <c r="U2" t="inlineStr">
        <is>
          <t>Number Of Outstanding ESOP Granted</t>
        </is>
      </c>
      <c r="V2" t="inlineStr">
        <is>
          <t>Total Number of shares underlying outstanding convertible securities, warrants and ESOP</t>
        </is>
      </c>
      <c r="W2" t="inlineStr">
        <is>
          <t>Total number of shares on fully diluted basis including warrants, ESOP and convertible securities</t>
        </is>
      </c>
      <c r="X2" t="inlineStr">
        <is>
          <t>Total shareholding as a percentage assuming full conversion of convertible securities, warrants and ESOP</t>
        </is>
      </c>
      <c r="Y2" t="inlineStr">
        <is>
          <t xml:space="preserve">Number of the locked-in-shares </t>
        </is>
      </c>
      <c r="Z2" t="inlineStr">
        <is>
          <t>Locked-in-shares as a percentage of total number of shares</t>
        </is>
      </c>
      <c r="AA2" t="inlineStr">
        <is>
          <t>Number of shares encumbered under pledged</t>
        </is>
      </c>
      <c r="AB2" t="inlineStr">
        <is>
          <t>Encumbered share under pledged as percentage of total number of shares</t>
        </is>
      </c>
      <c r="AC2" t="inlineStr">
        <is>
          <t>Number of shares encumbered under non disposal undertaking</t>
        </is>
      </c>
      <c r="AD2" t="inlineStr">
        <is>
          <t>Encumbered share under non disposal undertaking as percentage of total number of shares</t>
        </is>
      </c>
      <c r="AE2" t="inlineStr">
        <is>
          <t>Number of shares encumbered under other encumbrances</t>
        </is>
      </c>
      <c r="AF2" t="inlineStr">
        <is>
          <t>Encumbered share under other encumbrances as percentage of total number of shares</t>
        </is>
      </c>
      <c r="AG2" t="inlineStr">
        <is>
          <t>Total number of shares encumbered</t>
        </is>
      </c>
      <c r="AH2" t="inlineStr">
        <is>
          <t>Encumbered shares held as percentage of total number of shares</t>
        </is>
      </c>
      <c r="AI2" t="inlineStr">
        <is>
          <t>Number of equity shares held in dematerialized form</t>
        </is>
      </c>
      <c r="AJ2" t="inlineStr">
        <is>
          <t>Reason for not providing PAN</t>
        </is>
      </c>
      <c r="AK2" t="inlineStr">
        <is>
          <t>Shareholder type</t>
        </is>
      </c>
      <c r="AZ2" t="inlineStr">
        <is>
          <t>Promoter</t>
        </is>
      </c>
      <c r="BA2" t="inlineStr">
        <is>
          <t>Promoter Group</t>
        </is>
      </c>
    </row>
    <row r="3" hidden="1">
      <c r="AZ3" t="inlineStr">
        <is>
          <t>Bodies Corporate</t>
        </is>
      </c>
      <c r="BA3" t="inlineStr">
        <is>
          <t>Clearing Member</t>
        </is>
      </c>
      <c r="BB3" t="inlineStr">
        <is>
          <t>Employee Welfare Fund</t>
        </is>
      </c>
      <c r="BC3" t="inlineStr">
        <is>
          <t>Firms</t>
        </is>
      </c>
      <c r="BD3" t="inlineStr">
        <is>
          <t>Other</t>
        </is>
      </c>
      <c r="BE3" t="inlineStr">
        <is>
          <t>Overseas Corporate Bodies</t>
        </is>
      </c>
      <c r="BF3" t="inlineStr">
        <is>
          <t>Private Equity Fund</t>
        </is>
      </c>
      <c r="BG3" t="inlineStr">
        <is>
          <t>Societies</t>
        </is>
      </c>
      <c r="BH3" t="inlineStr">
        <is>
          <t>Trust</t>
        </is>
      </c>
      <c r="BI3" t="inlineStr">
        <is>
          <t>Venture Capital Fund</t>
        </is>
      </c>
    </row>
    <row r="4" hidden="1"/>
    <row r="5" hidden="1"/>
    <row r="6" hidden="1"/>
    <row r="7" ht="18" customHeight="1"/>
    <row r="8" ht="15" customHeight="1"/>
    <row r="9" ht="29.25" customHeight="1">
      <c r="D9" s="476" t="inlineStr">
        <is>
          <t>Sr. No.</t>
        </is>
      </c>
      <c r="E9" s="476" t="inlineStr">
        <is>
          <t>Category</t>
        </is>
      </c>
      <c r="F9" s="476" t="n"/>
      <c r="G9" s="476" t="inlineStr">
        <is>
          <t>Name
of the 
Shareholders
     (I)</t>
        </is>
      </c>
      <c r="H9" s="476" t="inlineStr">
        <is>
          <t>PAN 
(II)</t>
        </is>
      </c>
      <c r="I9" s="476" t="inlineStr">
        <is>
          <t>No.
of the 
Shareholders
     (I)</t>
        </is>
      </c>
      <c r="J9" s="476" t="inlineStr">
        <is>
          <t>No. of fully paid up equity shares held
(IV)</t>
        </is>
      </c>
      <c r="K9" s="476" t="inlineStr">
        <is>
          <t>No. Of Partly paid-up equity shares held
(V)</t>
        </is>
      </c>
      <c r="L9" s="476" t="inlineStr">
        <is>
          <t>No. Of shares underlying Depository Receipts
(VI)</t>
        </is>
      </c>
      <c r="M9" s="476" t="inlineStr">
        <is>
          <t>Total nos. shares
held
(VII) = (IV)+(V)+ (VI)</t>
        </is>
      </c>
      <c r="N9" s="476" t="inlineStr">
        <is>
          <t>Shareholding as a % of total no. of shares (calculated as per SCRR, 1957)
(VIII)
As a % of (A+B+C2)</t>
        </is>
      </c>
      <c r="O9" s="476" t="inlineStr">
        <is>
          <t>Number of Voting Rights held in each class of securities
(IX)</t>
        </is>
      </c>
      <c r="P9" s="31" t="n"/>
      <c r="Q9" s="31" t="n"/>
      <c r="R9" s="32" t="n"/>
      <c r="S9" s="493" t="inlineStr">
        <is>
          <t>No. Of Shares Underlying Outstanding convertible securities
(XA)</t>
        </is>
      </c>
      <c r="T9" s="493" t="inlineStr">
        <is>
          <t>No. of Shares Underlying Outstanding Warrants
(XB)</t>
        </is>
      </c>
      <c r="U9" s="493" t="inlineStr">
        <is>
          <t>No. Of Outstanding ESOP Granted
(XC)</t>
        </is>
      </c>
      <c r="V9" s="493" t="inlineStr">
        <is>
          <t>No. of Shares Underlying Outstanding convertible securities, No. of Warrants and ESOP etc.
(X) = (XA+XB+XC)</t>
        </is>
      </c>
      <c r="W9" s="493" t="inlineStr">
        <is>
          <t>Total No. of shares on fully diluted basis (including warrants and Convertible Securities etc.) (XI)=(VII+X)</t>
        </is>
      </c>
      <c r="X9" s="562" t="inlineStr">
        <is>
          <t>Shareholding , as a % assuming full conversion of convertible securities ( as a percentage of diluted share capital)
(XII)= (VII)+(X)
As a % of (A+B+C2)</t>
        </is>
      </c>
      <c r="Y9" s="476" t="inlineStr">
        <is>
          <t>Number of Locked in shares
(XIII)</t>
        </is>
      </c>
      <c r="Z9" s="636" t="n"/>
      <c r="AA9" s="476" t="inlineStr">
        <is>
          <t>Number of Shares pledged
(XIV)</t>
        </is>
      </c>
      <c r="AB9" s="636" t="n"/>
      <c r="AC9" s="476" t="inlineStr">
        <is>
          <t>Non-Disposal Undertaking
(XV)</t>
        </is>
      </c>
      <c r="AD9" s="636" t="n"/>
      <c r="AE9" s="476" t="inlineStr">
        <is>
          <t>Other encumbrances, if any
(XVI)</t>
        </is>
      </c>
      <c r="AF9" s="636" t="n"/>
      <c r="AG9" s="476" t="inlineStr">
        <is>
          <t>Total Number of Shares encumbered
(XVII) = (XIV+XV+XVI)</t>
        </is>
      </c>
      <c r="AH9" s="636" t="n"/>
      <c r="AI9" s="493" t="inlineStr">
        <is>
          <t>Number of equity shares held in dematerialized form 
(XVIII)</t>
        </is>
      </c>
      <c r="AJ9" s="476" t="inlineStr">
        <is>
          <t>Reason for not providing PAN</t>
        </is>
      </c>
      <c r="AK9" s="476" t="inlineStr">
        <is>
          <t>Shareholder type</t>
        </is>
      </c>
      <c r="BD9" t="inlineStr">
        <is>
          <t>Category</t>
        </is>
      </c>
    </row>
    <row r="10" ht="31.5" customHeight="1">
      <c r="D10" s="605" t="n"/>
      <c r="E10" s="605" t="n"/>
      <c r="F10" s="605" t="n"/>
      <c r="G10" s="605" t="n"/>
      <c r="H10" s="605" t="n"/>
      <c r="I10" s="605" t="n"/>
      <c r="J10" s="605" t="n"/>
      <c r="K10" s="605" t="n"/>
      <c r="L10" s="605" t="n"/>
      <c r="M10" s="605" t="n"/>
      <c r="N10" s="605" t="n"/>
      <c r="O10" s="476" t="inlineStr">
        <is>
          <t>No of Voting (XIV)
Rights</t>
        </is>
      </c>
      <c r="P10" s="31" t="n"/>
      <c r="Q10" s="32" t="n"/>
      <c r="R10" s="476" t="inlineStr">
        <is>
          <t>Total as
a % of
Total
Voting
rights</t>
        </is>
      </c>
      <c r="S10" s="605" t="n"/>
      <c r="T10" s="605" t="n"/>
      <c r="U10" s="605" t="n"/>
      <c r="V10" s="605" t="n"/>
      <c r="W10" s="605" t="n"/>
      <c r="X10" s="605" t="n"/>
      <c r="Y10" s="67" t="n"/>
      <c r="Z10" s="135" t="n"/>
      <c r="AA10" s="67" t="n"/>
      <c r="AB10" s="135" t="n"/>
      <c r="AC10" s="67" t="n"/>
      <c r="AD10" s="135" t="n"/>
      <c r="AE10" s="67" t="n"/>
      <c r="AF10" s="135" t="n"/>
      <c r="AG10" s="67" t="n"/>
      <c r="AH10" s="135" t="n"/>
      <c r="AI10" s="605" t="n"/>
      <c r="AJ10" s="605" t="n"/>
      <c r="AK10" s="605" t="n"/>
      <c r="BD10" t="inlineStr">
        <is>
          <t>More than 1 percentage of shareholding</t>
        </is>
      </c>
    </row>
    <row r="11" ht="78.75" customHeight="1">
      <c r="D11" s="606" t="n"/>
      <c r="E11" s="606" t="n"/>
      <c r="F11" s="606" t="n"/>
      <c r="G11" s="606" t="n"/>
      <c r="H11" s="606" t="n"/>
      <c r="I11" s="606" t="n"/>
      <c r="J11" s="606" t="n"/>
      <c r="K11" s="606" t="n"/>
      <c r="L11" s="606" t="n"/>
      <c r="M11" s="606" t="n"/>
      <c r="N11" s="606" t="n"/>
      <c r="O11" s="476" t="inlineStr">
        <is>
          <t>Class
eg:
X</t>
        </is>
      </c>
      <c r="P11" s="476" t="inlineStr">
        <is>
          <t>Class
eg:Y</t>
        </is>
      </c>
      <c r="Q11" s="476" t="inlineStr">
        <is>
          <t>Total</t>
        </is>
      </c>
      <c r="R11" s="606" t="n"/>
      <c r="S11" s="606" t="n"/>
      <c r="T11" s="606" t="n"/>
      <c r="U11" s="606" t="n"/>
      <c r="V11" s="606" t="n"/>
      <c r="W11" s="606" t="n"/>
      <c r="X11" s="606" t="n"/>
      <c r="Y11" s="562"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493" t="inlineStr">
        <is>
          <t>No.
(a)</t>
        </is>
      </c>
      <c r="AH11" s="562" t="inlineStr">
        <is>
          <t>As a % of total Shares held
(b)</t>
        </is>
      </c>
      <c r="AI11" s="606" t="n"/>
      <c r="AJ11" s="606" t="n"/>
      <c r="AK11" s="606" t="n"/>
    </row>
    <row r="12" ht="20.15" customHeight="1">
      <c r="D12" s="7" t="inlineStr">
        <is>
          <t>A2(d)</t>
        </is>
      </c>
      <c r="E12" s="39" t="inlineStr">
        <is>
          <t>Any Other (specify)</t>
        </is>
      </c>
      <c r="F12" s="62" t="n"/>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2" t="n"/>
      <c r="AJ12" s="22" t="n"/>
      <c r="AK12" s="23" t="n"/>
    </row>
    <row r="13" hidden="1" ht="20.15" customFormat="1" customHeight="1" s="9">
      <c r="D13" s="48" t="n"/>
      <c r="E13" s="347" t="n"/>
      <c r="F13" s="59" t="n"/>
      <c r="G13" s="59" t="n"/>
      <c r="H13" s="8" t="n"/>
      <c r="I13" s="740" t="n"/>
      <c r="J13" s="740" t="n"/>
      <c r="K13" s="741" t="n"/>
      <c r="L13" s="741" t="n"/>
      <c r="M13" s="755">
        <f>+IFERROR(IF(COUNT(J13:L13),ROUND(SUM(J13:L13),0),""),"")</f>
        <v/>
      </c>
      <c r="N13" s="754">
        <f>+IFERROR(IF(COUNT(M13),ROUND(M13/'Shareholding Pattern'!$L$78*100,2),""),0)</f>
        <v/>
      </c>
      <c r="O13" s="744">
        <f>IF(J13="","",J13)</f>
        <v/>
      </c>
      <c r="P13" s="745" t="n"/>
      <c r="Q13" s="746">
        <f>+IFERROR(IF(COUNT(O13:P13),ROUND(SUM(O13,P13),0),""),"")</f>
        <v/>
      </c>
      <c r="R13" s="743">
        <f>+IFERROR(IF(COUNT(Q13),ROUND(Q13/('Shareholding Pattern'!$P$79)*100,2),""),0)</f>
        <v/>
      </c>
      <c r="S13" s="741" t="n"/>
      <c r="T13" s="741" t="n"/>
      <c r="U13" s="741" t="n"/>
      <c r="V13" s="758">
        <f>+IFERROR(IF(COUNT(S13:U13),ROUND(SUM(S13:U13),0),""),"")</f>
        <v/>
      </c>
      <c r="W13" s="747">
        <f>+IFERROR(IF(COUNT(M13,V13),ROUND(SUM(M13,V13),0),""),"")</f>
        <v/>
      </c>
      <c r="X13" s="754">
        <f>+IFERROR(IF(COUNT(M13,V13),ROUND(SUM(V13,M13)/SUM('Shareholding Pattern'!$L$78,'Shareholding Pattern'!$U$78)*100,2),""),0)</f>
        <v/>
      </c>
      <c r="Y13" s="741" t="n"/>
      <c r="Z13" s="754">
        <f>+IFERROR(IF(COUNT(Y13),ROUND(SUM(Y13)/SUM(M13)*100,2),""),0)</f>
        <v/>
      </c>
      <c r="AA13" s="741" t="n"/>
      <c r="AB13" s="754">
        <f>+IFERROR(IF(COUNT(AA13),ROUND(SUM(AA13)/SUM(M13)*100,2),""),0)</f>
        <v/>
      </c>
      <c r="AC13" s="741" t="n"/>
      <c r="AD13" s="754">
        <f>+IFERROR(IF(COUNT(AC13),ROUND(SUM(AC13)/SUM(M13)*100,2),""),0)</f>
        <v/>
      </c>
      <c r="AE13" s="741" t="n"/>
      <c r="AF13" s="754">
        <f>+IFERROR(IF(COUNT(AE13),ROUND(SUM(AE13)/SUM(M13)*100,2),""),0)</f>
        <v/>
      </c>
      <c r="AG13" s="748">
        <f>+IFERROR(IF(COUNT(AA13,AC13,AE13),ROUND(SUM(AA13,AC13,AE13),0),""),"")</f>
        <v/>
      </c>
      <c r="AH13" s="743">
        <f>+IFERROR(IF(COUNT(AG13),ROUND(SUM(AG13)/SUM(M13)*100,2),""),0)</f>
        <v/>
      </c>
      <c r="AI13" s="740" t="n"/>
      <c r="AJ13" s="749" t="n"/>
      <c r="AK13" s="750" t="n"/>
      <c r="AL13" s="179" t="n"/>
      <c r="AN13" s="210">
        <f>IF(SUM(M13)&gt;0,1,0)</f>
        <v/>
      </c>
      <c r="AO13" s="210">
        <f>IF(COUNT(M13:$M$15015)=0,"",SUM(AN1:AN65547))</f>
        <v/>
      </c>
    </row>
    <row r="14" ht="27" customHeight="1">
      <c r="D14" s="71" t="n"/>
      <c r="E14" s="72" t="n"/>
      <c r="F14" s="72" t="n"/>
      <c r="G14" s="72" t="n"/>
      <c r="H14" s="72" t="n"/>
      <c r="I14" s="72" t="n"/>
      <c r="J14" s="72" t="n"/>
      <c r="K14" s="72" t="n"/>
      <c r="L14" s="72" t="n"/>
      <c r="M14" s="72" t="n"/>
      <c r="N14" s="72" t="n"/>
      <c r="O14" s="72" t="n"/>
      <c r="P14" s="72" t="n"/>
      <c r="Q14" s="72" t="n"/>
      <c r="R14" s="72" t="n"/>
      <c r="S14" s="72" t="n"/>
      <c r="T14" s="72" t="n"/>
      <c r="U14" s="72" t="n"/>
      <c r="V14" s="72" t="n"/>
      <c r="W14" s="72" t="n"/>
      <c r="X14" s="72" t="n"/>
      <c r="Y14" s="72" t="n"/>
      <c r="Z14" s="72" t="n"/>
      <c r="AA14" s="72" t="n"/>
      <c r="AB14" s="72" t="n"/>
      <c r="AC14" s="72" t="n"/>
      <c r="AD14" s="72" t="n"/>
      <c r="AE14" s="72" t="n"/>
      <c r="AF14" s="72" t="n"/>
      <c r="AG14" s="72" t="n"/>
      <c r="AI14" s="31" t="n"/>
      <c r="AJ14" s="31" t="n"/>
      <c r="AK14" s="73" t="n"/>
    </row>
    <row r="15" ht="27" customHeight="1">
      <c r="D15" s="48" t="n">
        <v>1</v>
      </c>
      <c r="E15" s="462" t="inlineStr">
        <is>
          <t>Overseas Corporate Bodies</t>
        </is>
      </c>
      <c r="F15" s="466" t="n"/>
      <c r="G15" s="466" t="inlineStr">
        <is>
          <t>Skyways SLS Logistik Company Limited-Hong Kong</t>
        </is>
      </c>
      <c r="H15" s="461" t="inlineStr">
        <is>
          <t>ZZZZZ9999Z</t>
        </is>
      </c>
      <c r="I15" s="741" t="n">
        <v>0</v>
      </c>
      <c r="J15" s="741" t="n">
        <v>0</v>
      </c>
      <c r="K15" s="741" t="n"/>
      <c r="L15" s="741" t="n"/>
      <c r="M15" s="760">
        <f>+IFERROR(IF(COUNT(J15:L15),ROUND(SUM(J15:L15),0),""),"")</f>
        <v/>
      </c>
      <c r="N15" s="730">
        <f>+IFERROR(IF(COUNT(M15),ROUND(M15/'Shareholding Pattern'!$L$78*100,2),""),0)</f>
        <v/>
      </c>
      <c r="O15" s="745">
        <f>IF(J15="","",J15)</f>
        <v/>
      </c>
      <c r="P15" s="745" t="n"/>
      <c r="Q15" s="751">
        <f>+IFERROR(IF(COUNT(O15:P15),ROUND(SUM(O15,P15),0),""),"")</f>
        <v/>
      </c>
      <c r="R15" s="746">
        <f>+IFERROR(IF(COUNT(Q15),ROUND(Q15/('Shareholding Pattern'!$P$79)*100,2),""),0)</f>
        <v/>
      </c>
      <c r="S15" s="741" t="n"/>
      <c r="T15" s="741" t="n"/>
      <c r="U15" s="741" t="n"/>
      <c r="V15" s="760">
        <f>+IFERROR(IF(COUNT(S15:U15),ROUND(SUM(S15:U15),0),""),"")</f>
        <v/>
      </c>
      <c r="W15" s="748">
        <f>+IFERROR(IF(COUNT(M15,V15),ROUND(SUM(M15,V15),0),""),"")</f>
        <v/>
      </c>
      <c r="X15" s="730">
        <f>+IFERROR(IF(COUNT(M15,V15),ROUND(SUM(V15,M15)/SUM('Shareholding Pattern'!$L$78,'Shareholding Pattern'!$U$78)*100,2),""),0)</f>
        <v/>
      </c>
      <c r="Y15" s="741" t="n">
        <v>0</v>
      </c>
      <c r="Z15" s="705">
        <f>+IFERROR(IF(COUNT(Y15),ROUND(SUM(Y15)/SUM(M15)*100,2),""),0)</f>
        <v/>
      </c>
      <c r="AA15" s="741" t="n"/>
      <c r="AB15" s="705">
        <f>+IFERROR(IF(COUNT(AA15),ROUND(SUM(AA15)/SUM(M15)*100,2),""),0)</f>
        <v/>
      </c>
      <c r="AC15" s="741" t="n"/>
      <c r="AD15" s="705">
        <f>+IFERROR(IF(COUNT(AC15),ROUND(SUM(AC15)/SUM(M15)*100,2),""),0)</f>
        <v/>
      </c>
      <c r="AE15" s="741" t="n"/>
      <c r="AF15" s="705">
        <f>+IFERROR(IF(COUNT(AE15),ROUND(SUM(AE15)/SUM(M15)*100,2),""),0)</f>
        <v/>
      </c>
      <c r="AG15" s="748">
        <f>+IFERROR(IF(COUNT(AA15,AC15,AE15),ROUND(SUM(AA15,AC15,AE15),0),""),"")</f>
        <v/>
      </c>
      <c r="AH15" s="751">
        <f>+IFERROR(IF(COUNT(AG15),ROUND(SUM(AG15)/SUM(M15)*100,2),""),0)</f>
        <v/>
      </c>
      <c r="AI15" s="741" t="n">
        <v>0</v>
      </c>
      <c r="AJ15" s="752" t="n">
        <v>13</v>
      </c>
      <c r="AK15" s="753" t="inlineStr">
        <is>
          <t>Promoter Group</t>
        </is>
      </c>
      <c r="AL15" s="179" t="n"/>
      <c r="AM15" s="9" t="n"/>
      <c r="AN15" s="210">
        <f>IF(SUM(M15)&gt;0,1,0)</f>
        <v/>
      </c>
    </row>
    <row r="16" ht="27" customHeight="1">
      <c r="D16" s="48" t="n">
        <v>2</v>
      </c>
      <c r="E16" s="462" t="inlineStr">
        <is>
          <t>Overseas Corporate Bodies</t>
        </is>
      </c>
      <c r="F16" s="466" t="n"/>
      <c r="G16" s="466" t="inlineStr">
        <is>
          <t>Skyways SLS Logistik Company Limited-Thailand</t>
        </is>
      </c>
      <c r="H16" s="461" t="inlineStr">
        <is>
          <t>ZZZZZ9999Z</t>
        </is>
      </c>
      <c r="I16" s="741" t="n">
        <v>0</v>
      </c>
      <c r="J16" s="741" t="n">
        <v>0</v>
      </c>
      <c r="K16" s="741" t="n"/>
      <c r="L16" s="741" t="n"/>
      <c r="M16" s="760">
        <f>+IFERROR(IF(COUNT(J16:L16),ROUND(SUM(J16:L16),0),""),"")</f>
        <v/>
      </c>
      <c r="N16" s="730">
        <f>+IFERROR(IF(COUNT(M16),ROUND(M16/'Shareholding Pattern'!$L$78*100,2),""),0)</f>
        <v/>
      </c>
      <c r="O16" s="745">
        <f>IF(J16="","",J16)</f>
        <v/>
      </c>
      <c r="P16" s="745" t="n"/>
      <c r="Q16" s="751">
        <f>+IFERROR(IF(COUNT(O16:P16),ROUND(SUM(O16,P16),0),""),"")</f>
        <v/>
      </c>
      <c r="R16" s="746">
        <f>+IFERROR(IF(COUNT(Q16),ROUND(Q16/('Shareholding Pattern'!$P$79)*100,2),""),0)</f>
        <v/>
      </c>
      <c r="S16" s="741" t="n"/>
      <c r="T16" s="741" t="n"/>
      <c r="U16" s="741" t="n"/>
      <c r="V16" s="760">
        <f>+IFERROR(IF(COUNT(S16:U16),ROUND(SUM(S16:U16),0),""),"")</f>
        <v/>
      </c>
      <c r="W16" s="748">
        <f>+IFERROR(IF(COUNT(M16,V16),ROUND(SUM(M16,V16),0),""),"")</f>
        <v/>
      </c>
      <c r="X16" s="730">
        <f>+IFERROR(IF(COUNT(M16,V16),ROUND(SUM(V16,M16)/SUM('Shareholding Pattern'!$L$78,'Shareholding Pattern'!$U$78)*100,2),""),0)</f>
        <v/>
      </c>
      <c r="Y16" s="741" t="n">
        <v>0</v>
      </c>
      <c r="Z16" s="705">
        <f>+IFERROR(IF(COUNT(Y16),ROUND(SUM(Y16)/SUM(M16)*100,2),""),0)</f>
        <v/>
      </c>
      <c r="AA16" s="741" t="n"/>
      <c r="AB16" s="705">
        <f>+IFERROR(IF(COUNT(AA16),ROUND(SUM(AA16)/SUM(M16)*100,2),""),0)</f>
        <v/>
      </c>
      <c r="AC16" s="741" t="n"/>
      <c r="AD16" s="705">
        <f>+IFERROR(IF(COUNT(AC16),ROUND(SUM(AC16)/SUM(M16)*100,2),""),0)</f>
        <v/>
      </c>
      <c r="AE16" s="741" t="n"/>
      <c r="AF16" s="705">
        <f>+IFERROR(IF(COUNT(AE16),ROUND(SUM(AE16)/SUM(M16)*100,2),""),0)</f>
        <v/>
      </c>
      <c r="AG16" s="748">
        <f>+IFERROR(IF(COUNT(AA16,AC16,AE16),ROUND(SUM(AA16,AC16,AE16),0),""),"")</f>
        <v/>
      </c>
      <c r="AH16" s="751">
        <f>+IFERROR(IF(COUNT(AG16),ROUND(SUM(AG16)/SUM(M16)*100,2),""),0)</f>
        <v/>
      </c>
      <c r="AI16" s="741" t="n">
        <v>0</v>
      </c>
      <c r="AJ16" s="752" t="n">
        <v>14</v>
      </c>
      <c r="AK16" s="753" t="inlineStr">
        <is>
          <t>Promoter Group</t>
        </is>
      </c>
      <c r="AL16" s="179" t="n"/>
      <c r="AM16" s="9" t="n"/>
      <c r="AN16" s="210">
        <f>IF(SUM(M16)&gt;0,1,0)</f>
        <v/>
      </c>
    </row>
    <row r="17" ht="27" customHeight="1">
      <c r="D17" s="48" t="n">
        <v>3</v>
      </c>
      <c r="E17" s="462" t="inlineStr">
        <is>
          <t>Overseas Corporate Bodies</t>
        </is>
      </c>
      <c r="F17" s="466" t="n"/>
      <c r="G17" s="466" t="inlineStr">
        <is>
          <t>Skyways SLS Logistik Company Limited-Cambodia</t>
        </is>
      </c>
      <c r="H17" s="461" t="inlineStr">
        <is>
          <t>ZZZZZ9999Z</t>
        </is>
      </c>
      <c r="I17" s="741" t="n">
        <v>0</v>
      </c>
      <c r="J17" s="741" t="n">
        <v>0</v>
      </c>
      <c r="K17" s="741" t="n"/>
      <c r="L17" s="741" t="n"/>
      <c r="M17" s="760">
        <f>+IFERROR(IF(COUNT(J17:L17),ROUND(SUM(J17:L17),0),""),"")</f>
        <v/>
      </c>
      <c r="N17" s="730">
        <f>+IFERROR(IF(COUNT(M17),ROUND(M17/'Shareholding Pattern'!$L$78*100,2),""),0)</f>
        <v/>
      </c>
      <c r="O17" s="745">
        <f>IF(J17="","",J17)</f>
        <v/>
      </c>
      <c r="P17" s="745" t="n"/>
      <c r="Q17" s="751">
        <f>+IFERROR(IF(COUNT(O17:P17),ROUND(SUM(O17,P17),0),""),"")</f>
        <v/>
      </c>
      <c r="R17" s="746">
        <f>+IFERROR(IF(COUNT(Q17),ROUND(Q17/('Shareholding Pattern'!$P$79)*100,2),""),0)</f>
        <v/>
      </c>
      <c r="S17" s="741" t="n"/>
      <c r="T17" s="741" t="n"/>
      <c r="U17" s="741" t="n"/>
      <c r="V17" s="760">
        <f>+IFERROR(IF(COUNT(S17:U17),ROUND(SUM(S17:U17),0),""),"")</f>
        <v/>
      </c>
      <c r="W17" s="748">
        <f>+IFERROR(IF(COUNT(M17,V17),ROUND(SUM(M17,V17),0),""),"")</f>
        <v/>
      </c>
      <c r="X17" s="730">
        <f>+IFERROR(IF(COUNT(M17,V17),ROUND(SUM(V17,M17)/SUM('Shareholding Pattern'!$L$78,'Shareholding Pattern'!$U$78)*100,2),""),0)</f>
        <v/>
      </c>
      <c r="Y17" s="741" t="n">
        <v>0</v>
      </c>
      <c r="Z17" s="705">
        <f>+IFERROR(IF(COUNT(Y17),ROUND(SUM(Y17)/SUM(M17)*100,2),""),0)</f>
        <v/>
      </c>
      <c r="AA17" s="741" t="n"/>
      <c r="AB17" s="705">
        <f>+IFERROR(IF(COUNT(AA17),ROUND(SUM(AA17)/SUM(M17)*100,2),""),0)</f>
        <v/>
      </c>
      <c r="AC17" s="741" t="n"/>
      <c r="AD17" s="705">
        <f>+IFERROR(IF(COUNT(AC17),ROUND(SUM(AC17)/SUM(M17)*100,2),""),0)</f>
        <v/>
      </c>
      <c r="AE17" s="741" t="n"/>
      <c r="AF17" s="705">
        <f>+IFERROR(IF(COUNT(AE17),ROUND(SUM(AE17)/SUM(M17)*100,2),""),0)</f>
        <v/>
      </c>
      <c r="AG17" s="748">
        <f>+IFERROR(IF(COUNT(AA17,AC17,AE17),ROUND(SUM(AA17,AC17,AE17),0),""),"")</f>
        <v/>
      </c>
      <c r="AH17" s="751">
        <f>+IFERROR(IF(COUNT(AG17),ROUND(SUM(AG17)/SUM(M17)*100,2),""),0)</f>
        <v/>
      </c>
      <c r="AI17" s="741" t="n">
        <v>0</v>
      </c>
      <c r="AJ17" s="752" t="n">
        <v>15</v>
      </c>
      <c r="AK17" s="753" t="inlineStr">
        <is>
          <t>Promoter Group</t>
        </is>
      </c>
      <c r="AL17" s="179" t="n"/>
      <c r="AM17" s="9" t="n"/>
      <c r="AN17" s="210">
        <f>IF(SUM(M17)&gt;0,1,0)</f>
        <v/>
      </c>
    </row>
    <row r="18" ht="27" customHeight="1">
      <c r="D18" s="48" t="n">
        <v>4</v>
      </c>
      <c r="E18" s="462" t="inlineStr">
        <is>
          <t>Overseas Corporate Bodies</t>
        </is>
      </c>
      <c r="F18" s="466" t="n"/>
      <c r="G18" s="466" t="inlineStr">
        <is>
          <t>RIV Worldwide Limited-UK</t>
        </is>
      </c>
      <c r="H18" s="461" t="inlineStr">
        <is>
          <t>ZZZZZ9999Z</t>
        </is>
      </c>
      <c r="I18" s="741" t="n">
        <v>0</v>
      </c>
      <c r="J18" s="741" t="n">
        <v>0</v>
      </c>
      <c r="K18" s="741" t="n"/>
      <c r="L18" s="741" t="n"/>
      <c r="M18" s="760">
        <f>+IFERROR(IF(COUNT(J18:L18),ROUND(SUM(J18:L18),0),""),"")</f>
        <v/>
      </c>
      <c r="N18" s="730">
        <f>+IFERROR(IF(COUNT(M18),ROUND(M18/'Shareholding Pattern'!$L$78*100,2),""),0)</f>
        <v/>
      </c>
      <c r="O18" s="745">
        <f>IF(J18="","",J18)</f>
        <v/>
      </c>
      <c r="P18" s="745" t="n"/>
      <c r="Q18" s="751">
        <f>+IFERROR(IF(COUNT(O18:P18),ROUND(SUM(O18,P18),0),""),"")</f>
        <v/>
      </c>
      <c r="R18" s="746">
        <f>+IFERROR(IF(COUNT(Q18),ROUND(Q18/('Shareholding Pattern'!$P$79)*100,2),""),0)</f>
        <v/>
      </c>
      <c r="S18" s="741" t="n"/>
      <c r="T18" s="741" t="n"/>
      <c r="U18" s="741" t="n"/>
      <c r="V18" s="760">
        <f>+IFERROR(IF(COUNT(S18:U18),ROUND(SUM(S18:U18),0),""),"")</f>
        <v/>
      </c>
      <c r="W18" s="748">
        <f>+IFERROR(IF(COUNT(M18,V18),ROUND(SUM(M18,V18),0),""),"")</f>
        <v/>
      </c>
      <c r="X18" s="730">
        <f>+IFERROR(IF(COUNT(M18,V18),ROUND(SUM(V18,M18)/SUM('Shareholding Pattern'!$L$78,'Shareholding Pattern'!$U$78)*100,2),""),0)</f>
        <v/>
      </c>
      <c r="Y18" s="741" t="n">
        <v>0</v>
      </c>
      <c r="Z18" s="705">
        <f>+IFERROR(IF(COUNT(Y18),ROUND(SUM(Y18)/SUM(M18)*100,2),""),0)</f>
        <v/>
      </c>
      <c r="AA18" s="741" t="n"/>
      <c r="AB18" s="705">
        <f>+IFERROR(IF(COUNT(AA18),ROUND(SUM(AA18)/SUM(M18)*100,2),""),0)</f>
        <v/>
      </c>
      <c r="AC18" s="741" t="n"/>
      <c r="AD18" s="705">
        <f>+IFERROR(IF(COUNT(AC18),ROUND(SUM(AC18)/SUM(M18)*100,2),""),0)</f>
        <v/>
      </c>
      <c r="AE18" s="741" t="n"/>
      <c r="AF18" s="705">
        <f>+IFERROR(IF(COUNT(AE18),ROUND(SUM(AE18)/SUM(M18)*100,2),""),0)</f>
        <v/>
      </c>
      <c r="AG18" s="748">
        <f>+IFERROR(IF(COUNT(AA18,AC18,AE18),ROUND(SUM(AA18,AC18,AE18),0),""),"")</f>
        <v/>
      </c>
      <c r="AH18" s="751">
        <f>+IFERROR(IF(COUNT(AG18),ROUND(SUM(AG18)/SUM(M18)*100,2),""),0)</f>
        <v/>
      </c>
      <c r="AI18" s="741" t="n">
        <v>0</v>
      </c>
      <c r="AJ18" s="752" t="n">
        <v>16</v>
      </c>
      <c r="AK18" s="753" t="inlineStr">
        <is>
          <t>Promoter Group</t>
        </is>
      </c>
      <c r="AL18" s="179" t="n"/>
      <c r="AM18" s="9" t="n"/>
      <c r="AN18" s="210">
        <f>IF(SUM(M18)&gt;0,1,0)</f>
        <v/>
      </c>
    </row>
    <row r="19" ht="27" customHeight="1">
      <c r="D19" s="48" t="n">
        <v>5</v>
      </c>
      <c r="E19" s="462" t="inlineStr">
        <is>
          <t>Overseas Corporate Bodies</t>
        </is>
      </c>
      <c r="F19" s="466" t="n"/>
      <c r="G19" s="466" t="inlineStr">
        <is>
          <t>Bolt Freight INC</t>
        </is>
      </c>
      <c r="H19" s="461" t="inlineStr">
        <is>
          <t>ZZZZZ9999Z</t>
        </is>
      </c>
      <c r="I19" s="741" t="n">
        <v>0</v>
      </c>
      <c r="J19" s="741" t="n">
        <v>0</v>
      </c>
      <c r="K19" s="741" t="n"/>
      <c r="L19" s="741" t="n"/>
      <c r="M19" s="760">
        <f>+IFERROR(IF(COUNT(J19:L19),ROUND(SUM(J19:L19),0),""),"")</f>
        <v/>
      </c>
      <c r="N19" s="730">
        <f>+IFERROR(IF(COUNT(M19),ROUND(M19/'Shareholding Pattern'!$L$78*100,2),""),0)</f>
        <v/>
      </c>
      <c r="O19" s="745">
        <f>IF(J19="","",J19)</f>
        <v/>
      </c>
      <c r="P19" s="745" t="n"/>
      <c r="Q19" s="751">
        <f>+IFERROR(IF(COUNT(O19:P19),ROUND(SUM(O19,P19),0),""),"")</f>
        <v/>
      </c>
      <c r="R19" s="746">
        <f>+IFERROR(IF(COUNT(Q19),ROUND(Q19/('Shareholding Pattern'!$P$79)*100,2),""),0)</f>
        <v/>
      </c>
      <c r="S19" s="741" t="n"/>
      <c r="T19" s="741" t="n"/>
      <c r="U19" s="741" t="n"/>
      <c r="V19" s="760">
        <f>+IFERROR(IF(COUNT(S19:U19),ROUND(SUM(S19:U19),0),""),"")</f>
        <v/>
      </c>
      <c r="W19" s="748">
        <f>+IFERROR(IF(COUNT(M19,V19),ROUND(SUM(M19,V19),0),""),"")</f>
        <v/>
      </c>
      <c r="X19" s="730">
        <f>+IFERROR(IF(COUNT(M19,V19),ROUND(SUM(V19,M19)/SUM('Shareholding Pattern'!$L$78,'Shareholding Pattern'!$U$78)*100,2),""),0)</f>
        <v/>
      </c>
      <c r="Y19" s="741" t="n">
        <v>0</v>
      </c>
      <c r="Z19" s="705">
        <f>+IFERROR(IF(COUNT(Y19),ROUND(SUM(Y19)/SUM(M19)*100,2),""),0)</f>
        <v/>
      </c>
      <c r="AA19" s="741" t="n"/>
      <c r="AB19" s="705">
        <f>+IFERROR(IF(COUNT(AA19),ROUND(SUM(AA19)/SUM(M19)*100,2),""),0)</f>
        <v/>
      </c>
      <c r="AC19" s="741" t="n"/>
      <c r="AD19" s="705">
        <f>+IFERROR(IF(COUNT(AC19),ROUND(SUM(AC19)/SUM(M19)*100,2),""),0)</f>
        <v/>
      </c>
      <c r="AE19" s="741" t="n"/>
      <c r="AF19" s="705">
        <f>+IFERROR(IF(COUNT(AE19),ROUND(SUM(AE19)/SUM(M19)*100,2),""),0)</f>
        <v/>
      </c>
      <c r="AG19" s="748">
        <f>+IFERROR(IF(COUNT(AA19,AC19,AE19),ROUND(SUM(AA19,AC19,AE19),0),""),"")</f>
        <v/>
      </c>
      <c r="AH19" s="751">
        <f>+IFERROR(IF(COUNT(AG19),ROUND(SUM(AG19)/SUM(M19)*100,2),""),0)</f>
        <v/>
      </c>
      <c r="AI19" s="741" t="n">
        <v>0</v>
      </c>
      <c r="AJ19" s="752" t="n">
        <v>17</v>
      </c>
      <c r="AK19" s="753" t="inlineStr">
        <is>
          <t>Promoter Group</t>
        </is>
      </c>
      <c r="AL19" s="179" t="n"/>
      <c r="AM19" s="9" t="n"/>
      <c r="AN19" s="210">
        <f>IF(SUM(M19)&gt;0,1,0)</f>
        <v/>
      </c>
    </row>
    <row r="20" ht="27" customHeight="1">
      <c r="D20" s="48" t="n">
        <v>6</v>
      </c>
      <c r="E20" s="462" t="inlineStr">
        <is>
          <t>Overseas Corporate Bodies</t>
        </is>
      </c>
      <c r="F20" s="466" t="n"/>
      <c r="G20" s="466" t="inlineStr">
        <is>
          <t>Skyways SLS Logistik Gmbh-Germany</t>
        </is>
      </c>
      <c r="H20" s="461" t="inlineStr">
        <is>
          <t>ZZZZZ9999Z</t>
        </is>
      </c>
      <c r="I20" s="741" t="n">
        <v>0</v>
      </c>
      <c r="J20" s="741" t="n">
        <v>0</v>
      </c>
      <c r="K20" s="741" t="n"/>
      <c r="L20" s="741" t="n"/>
      <c r="M20" s="760">
        <f>+IFERROR(IF(COUNT(J20:L20),ROUND(SUM(J20:L20),0),""),"")</f>
        <v/>
      </c>
      <c r="N20" s="730">
        <f>+IFERROR(IF(COUNT(M20),ROUND(M20/'Shareholding Pattern'!$L$78*100,2),""),0)</f>
        <v/>
      </c>
      <c r="O20" s="745">
        <f>IF(J20="","",J20)</f>
        <v/>
      </c>
      <c r="P20" s="745" t="n"/>
      <c r="Q20" s="751">
        <f>+IFERROR(IF(COUNT(O20:P20),ROUND(SUM(O20,P20),0),""),"")</f>
        <v/>
      </c>
      <c r="R20" s="746">
        <f>+IFERROR(IF(COUNT(Q20),ROUND(Q20/('Shareholding Pattern'!$P$79)*100,2),""),0)</f>
        <v/>
      </c>
      <c r="S20" s="741" t="n"/>
      <c r="T20" s="741" t="n"/>
      <c r="U20" s="741" t="n"/>
      <c r="V20" s="760">
        <f>+IFERROR(IF(COUNT(S20:U20),ROUND(SUM(S20:U20),0),""),"")</f>
        <v/>
      </c>
      <c r="W20" s="748">
        <f>+IFERROR(IF(COUNT(M20,V20),ROUND(SUM(M20,V20),0),""),"")</f>
        <v/>
      </c>
      <c r="X20" s="730">
        <f>+IFERROR(IF(COUNT(M20,V20),ROUND(SUM(V20,M20)/SUM('Shareholding Pattern'!$L$78,'Shareholding Pattern'!$U$78)*100,2),""),0)</f>
        <v/>
      </c>
      <c r="Y20" s="741" t="n">
        <v>0</v>
      </c>
      <c r="Z20" s="705">
        <f>+IFERROR(IF(COUNT(Y20),ROUND(SUM(Y20)/SUM(M20)*100,2),""),0)</f>
        <v/>
      </c>
      <c r="AA20" s="741" t="n"/>
      <c r="AB20" s="705">
        <f>+IFERROR(IF(COUNT(AA20),ROUND(SUM(AA20)/SUM(M20)*100,2),""),0)</f>
        <v/>
      </c>
      <c r="AC20" s="741" t="n"/>
      <c r="AD20" s="705">
        <f>+IFERROR(IF(COUNT(AC20),ROUND(SUM(AC20)/SUM(M20)*100,2),""),0)</f>
        <v/>
      </c>
      <c r="AE20" s="741" t="n"/>
      <c r="AF20" s="705">
        <f>+IFERROR(IF(COUNT(AE20),ROUND(SUM(AE20)/SUM(M20)*100,2),""),0)</f>
        <v/>
      </c>
      <c r="AG20" s="748">
        <f>+IFERROR(IF(COUNT(AA20,AC20,AE20),ROUND(SUM(AA20,AC20,AE20),0),""),"")</f>
        <v/>
      </c>
      <c r="AH20" s="751">
        <f>+IFERROR(IF(COUNT(AG20),ROUND(SUM(AG20)/SUM(M20)*100,2),""),0)</f>
        <v/>
      </c>
      <c r="AI20" s="741" t="n">
        <v>0</v>
      </c>
      <c r="AJ20" s="752" t="n">
        <v>18</v>
      </c>
      <c r="AK20" s="753" t="inlineStr">
        <is>
          <t>Promoter Group</t>
        </is>
      </c>
      <c r="AL20" s="179" t="n"/>
      <c r="AM20" s="9" t="n"/>
      <c r="AN20" s="210">
        <f>IF(SUM(M20)&gt;0,1,0)</f>
        <v/>
      </c>
    </row>
    <row r="21" ht="27" customHeight="1">
      <c r="D21" s="48" t="n">
        <v>7</v>
      </c>
      <c r="E21" s="462" t="inlineStr">
        <is>
          <t>Overseas Corporate Bodies</t>
        </is>
      </c>
      <c r="F21" s="466" t="n"/>
      <c r="G21" s="466" t="inlineStr">
        <is>
          <t>Skyways SLS Logistik Company Limited- Vietnam</t>
        </is>
      </c>
      <c r="H21" s="461" t="inlineStr">
        <is>
          <t>ZZZZZ9999Z</t>
        </is>
      </c>
      <c r="I21" s="741" t="n">
        <v>0</v>
      </c>
      <c r="J21" s="741" t="n">
        <v>0</v>
      </c>
      <c r="K21" s="741" t="n"/>
      <c r="L21" s="741" t="n"/>
      <c r="M21" s="760">
        <f>+IFERROR(IF(COUNT(J21:L21),ROUND(SUM(J21:L21),0),""),"")</f>
        <v/>
      </c>
      <c r="N21" s="730">
        <f>+IFERROR(IF(COUNT(M21),ROUND(M21/'Shareholding Pattern'!$L$78*100,2),""),0)</f>
        <v/>
      </c>
      <c r="O21" s="745">
        <f>IF(J21="","",J21)</f>
        <v/>
      </c>
      <c r="P21" s="745" t="n"/>
      <c r="Q21" s="751">
        <f>+IFERROR(IF(COUNT(O21:P21),ROUND(SUM(O21,P21),0),""),"")</f>
        <v/>
      </c>
      <c r="R21" s="746">
        <f>+IFERROR(IF(COUNT(Q21),ROUND(Q21/('Shareholding Pattern'!$P$79)*100,2),""),0)</f>
        <v/>
      </c>
      <c r="S21" s="741" t="n"/>
      <c r="T21" s="741" t="n"/>
      <c r="U21" s="741" t="n"/>
      <c r="V21" s="760">
        <f>+IFERROR(IF(COUNT(S21:U21),ROUND(SUM(S21:U21),0),""),"")</f>
        <v/>
      </c>
      <c r="W21" s="748">
        <f>+IFERROR(IF(COUNT(M21,V21),ROUND(SUM(M21,V21),0),""),"")</f>
        <v/>
      </c>
      <c r="X21" s="730">
        <f>+IFERROR(IF(COUNT(M21,V21),ROUND(SUM(V21,M21)/SUM('Shareholding Pattern'!$L$78,'Shareholding Pattern'!$U$78)*100,2),""),0)</f>
        <v/>
      </c>
      <c r="Y21" s="741" t="n">
        <v>0</v>
      </c>
      <c r="Z21" s="705">
        <f>+IFERROR(IF(COUNT(Y21),ROUND(SUM(Y21)/SUM(M21)*100,2),""),0)</f>
        <v/>
      </c>
      <c r="AA21" s="741" t="n"/>
      <c r="AB21" s="705">
        <f>+IFERROR(IF(COUNT(AA21),ROUND(SUM(AA21)/SUM(M21)*100,2),""),0)</f>
        <v/>
      </c>
      <c r="AC21" s="741" t="n"/>
      <c r="AD21" s="705">
        <f>+IFERROR(IF(COUNT(AC21),ROUND(SUM(AC21)/SUM(M21)*100,2),""),0)</f>
        <v/>
      </c>
      <c r="AE21" s="741" t="n"/>
      <c r="AF21" s="705">
        <f>+IFERROR(IF(COUNT(AE21),ROUND(SUM(AE21)/SUM(M21)*100,2),""),0)</f>
        <v/>
      </c>
      <c r="AG21" s="748">
        <f>+IFERROR(IF(COUNT(AA21,AC21,AE21),ROUND(SUM(AA21,AC21,AE21),0),""),"")</f>
        <v/>
      </c>
      <c r="AH21" s="751">
        <f>+IFERROR(IF(COUNT(AG21),ROUND(SUM(AG21)/SUM(M21)*100,2),""),0)</f>
        <v/>
      </c>
      <c r="AI21" s="741" t="n">
        <v>0</v>
      </c>
      <c r="AJ21" s="752" t="n">
        <v>19</v>
      </c>
      <c r="AK21" s="753" t="inlineStr">
        <is>
          <t>Promoter Group</t>
        </is>
      </c>
      <c r="AL21" s="179" t="n"/>
      <c r="AM21" s="9" t="n"/>
      <c r="AN21" s="210">
        <f>IF(SUM(M21)&gt;0,1,0)</f>
        <v/>
      </c>
    </row>
    <row r="22" ht="27" customHeight="1">
      <c r="D22" s="48" t="n">
        <v>8</v>
      </c>
      <c r="E22" s="462" t="inlineStr">
        <is>
          <t>Overseas Corporate Bodies</t>
        </is>
      </c>
      <c r="F22" s="466" t="n"/>
      <c r="G22" s="466" t="inlineStr">
        <is>
          <t>Skyways SLS Frugal (Bangladesh) Private Limited</t>
        </is>
      </c>
      <c r="H22" s="461" t="inlineStr">
        <is>
          <t>ZZZZZ9999Z</t>
        </is>
      </c>
      <c r="I22" s="741" t="n">
        <v>0</v>
      </c>
      <c r="J22" s="741" t="n">
        <v>0</v>
      </c>
      <c r="K22" s="741" t="n"/>
      <c r="L22" s="741" t="n"/>
      <c r="M22" s="760">
        <f>+IFERROR(IF(COUNT(J22:L22),ROUND(SUM(J22:L22),0),""),"")</f>
        <v/>
      </c>
      <c r="N22" s="730">
        <f>+IFERROR(IF(COUNT(M22),ROUND(M22/'Shareholding Pattern'!$L$78*100,2),""),0)</f>
        <v/>
      </c>
      <c r="O22" s="745">
        <f>IF(J22="","",J22)</f>
        <v/>
      </c>
      <c r="P22" s="745" t="n"/>
      <c r="Q22" s="751">
        <f>+IFERROR(IF(COUNT(O22:P22),ROUND(SUM(O22,P22),0),""),"")</f>
        <v/>
      </c>
      <c r="R22" s="746">
        <f>+IFERROR(IF(COUNT(Q22),ROUND(Q22/('Shareholding Pattern'!$P$79)*100,2),""),0)</f>
        <v/>
      </c>
      <c r="S22" s="741" t="n"/>
      <c r="T22" s="741" t="n"/>
      <c r="U22" s="741" t="n"/>
      <c r="V22" s="760">
        <f>+IFERROR(IF(COUNT(S22:U22),ROUND(SUM(S22:U22),0),""),"")</f>
        <v/>
      </c>
      <c r="W22" s="748">
        <f>+IFERROR(IF(COUNT(M22,V22),ROUND(SUM(M22,V22),0),""),"")</f>
        <v/>
      </c>
      <c r="X22" s="730">
        <f>+IFERROR(IF(COUNT(M22,V22),ROUND(SUM(V22,M22)/SUM('Shareholding Pattern'!$L$78,'Shareholding Pattern'!$U$78)*100,2),""),0)</f>
        <v/>
      </c>
      <c r="Y22" s="741" t="n">
        <v>0</v>
      </c>
      <c r="Z22" s="705">
        <f>+IFERROR(IF(COUNT(Y22),ROUND(SUM(Y22)/SUM(M22)*100,2),""),0)</f>
        <v/>
      </c>
      <c r="AA22" s="741" t="n"/>
      <c r="AB22" s="705">
        <f>+IFERROR(IF(COUNT(AA22),ROUND(SUM(AA22)/SUM(M22)*100,2),""),0)</f>
        <v/>
      </c>
      <c r="AC22" s="741" t="n"/>
      <c r="AD22" s="705">
        <f>+IFERROR(IF(COUNT(AC22),ROUND(SUM(AC22)/SUM(M22)*100,2),""),0)</f>
        <v/>
      </c>
      <c r="AE22" s="741" t="n"/>
      <c r="AF22" s="705">
        <f>+IFERROR(IF(COUNT(AE22),ROUND(SUM(AE22)/SUM(M22)*100,2),""),0)</f>
        <v/>
      </c>
      <c r="AG22" s="748">
        <f>+IFERROR(IF(COUNT(AA22,AC22,AE22),ROUND(SUM(AA22,AC22,AE22),0),""),"")</f>
        <v/>
      </c>
      <c r="AH22" s="751">
        <f>+IFERROR(IF(COUNT(AG22),ROUND(SUM(AG22)/SUM(M22)*100,2),""),0)</f>
        <v/>
      </c>
      <c r="AI22" s="741" t="n">
        <v>0</v>
      </c>
      <c r="AJ22" s="752" t="n">
        <v>20</v>
      </c>
      <c r="AK22" s="753" t="inlineStr">
        <is>
          <t>Promoter Group</t>
        </is>
      </c>
      <c r="AL22" s="179" t="n"/>
      <c r="AM22" s="9" t="n"/>
      <c r="AN22" s="210">
        <f>IF(SUM(M22)&gt;0,1,0)</f>
        <v/>
      </c>
    </row>
    <row r="23" ht="27" customHeight="1">
      <c r="D23" s="48" t="n">
        <v>9</v>
      </c>
      <c r="E23" s="462" t="inlineStr">
        <is>
          <t>Overseas Corporate Bodies</t>
        </is>
      </c>
      <c r="F23" s="466" t="n"/>
      <c r="G23" s="466" t="inlineStr">
        <is>
          <t>Skyways SLS Cargo Services L.L.C-Dubai</t>
        </is>
      </c>
      <c r="H23" s="461" t="inlineStr">
        <is>
          <t>ZZZZZ9999Z</t>
        </is>
      </c>
      <c r="I23" s="741" t="n">
        <v>0</v>
      </c>
      <c r="J23" s="741" t="n">
        <v>0</v>
      </c>
      <c r="K23" s="741" t="n"/>
      <c r="L23" s="741" t="n"/>
      <c r="M23" s="760">
        <f>+IFERROR(IF(COUNT(J23:L23),ROUND(SUM(J23:L23),0),""),"")</f>
        <v/>
      </c>
      <c r="N23" s="730">
        <f>+IFERROR(IF(COUNT(M23),ROUND(M23/'Shareholding Pattern'!$L$78*100,2),""),0)</f>
        <v/>
      </c>
      <c r="O23" s="745">
        <f>IF(J23="","",J23)</f>
        <v/>
      </c>
      <c r="P23" s="745" t="n"/>
      <c r="Q23" s="751">
        <f>+IFERROR(IF(COUNT(O23:P23),ROUND(SUM(O23,P23),0),""),"")</f>
        <v/>
      </c>
      <c r="R23" s="746">
        <f>+IFERROR(IF(COUNT(Q23),ROUND(Q23/('Shareholding Pattern'!$P$79)*100,2),""),0)</f>
        <v/>
      </c>
      <c r="S23" s="741" t="n"/>
      <c r="T23" s="741" t="n"/>
      <c r="U23" s="741" t="n"/>
      <c r="V23" s="760">
        <f>+IFERROR(IF(COUNT(S23:U23),ROUND(SUM(S23:U23),0),""),"")</f>
        <v/>
      </c>
      <c r="W23" s="748">
        <f>+IFERROR(IF(COUNT(M23,V23),ROUND(SUM(M23,V23),0),""),"")</f>
        <v/>
      </c>
      <c r="X23" s="730">
        <f>+IFERROR(IF(COUNT(M23,V23),ROUND(SUM(V23,M23)/SUM('Shareholding Pattern'!$L$78,'Shareholding Pattern'!$U$78)*100,2),""),0)</f>
        <v/>
      </c>
      <c r="Y23" s="741" t="n">
        <v>0</v>
      </c>
      <c r="Z23" s="705">
        <f>+IFERROR(IF(COUNT(Y23),ROUND(SUM(Y23)/SUM(M23)*100,2),""),0)</f>
        <v/>
      </c>
      <c r="AA23" s="741" t="n"/>
      <c r="AB23" s="705">
        <f>+IFERROR(IF(COUNT(AA23),ROUND(SUM(AA23)/SUM(M23)*100,2),""),0)</f>
        <v/>
      </c>
      <c r="AC23" s="741" t="n"/>
      <c r="AD23" s="705">
        <f>+IFERROR(IF(COUNT(AC23),ROUND(SUM(AC23)/SUM(M23)*100,2),""),0)</f>
        <v/>
      </c>
      <c r="AE23" s="741" t="n"/>
      <c r="AF23" s="705">
        <f>+IFERROR(IF(COUNT(AE23),ROUND(SUM(AE23)/SUM(M23)*100,2),""),0)</f>
        <v/>
      </c>
      <c r="AG23" s="748">
        <f>+IFERROR(IF(COUNT(AA23,AC23,AE23),ROUND(SUM(AA23,AC23,AE23),0),""),"")</f>
        <v/>
      </c>
      <c r="AH23" s="751">
        <f>+IFERROR(IF(COUNT(AG23),ROUND(SUM(AG23)/SUM(M23)*100,2),""),0)</f>
        <v/>
      </c>
      <c r="AI23" s="741" t="n">
        <v>0</v>
      </c>
      <c r="AJ23" s="752" t="n">
        <v>21</v>
      </c>
      <c r="AK23" s="753" t="inlineStr">
        <is>
          <t>Promoter Group</t>
        </is>
      </c>
      <c r="AL23" s="179" t="n"/>
      <c r="AM23" s="9" t="n"/>
      <c r="AN23" s="210">
        <f>IF(SUM(M23)&gt;0,1,0)</f>
        <v/>
      </c>
    </row>
    <row r="24" ht="27" customHeight="1">
      <c r="D24" s="48" t="n">
        <v>10</v>
      </c>
      <c r="E24" s="462" t="inlineStr">
        <is>
          <t>Overseas Corporate Bodies</t>
        </is>
      </c>
      <c r="F24" s="466" t="n"/>
      <c r="G24" s="466" t="inlineStr">
        <is>
          <t>Braceport Logistics L.L.C-FZ</t>
        </is>
      </c>
      <c r="H24" s="461" t="inlineStr">
        <is>
          <t>ZZZZZ9999Z</t>
        </is>
      </c>
      <c r="I24" s="741" t="n">
        <v>0</v>
      </c>
      <c r="J24" s="741" t="n">
        <v>0</v>
      </c>
      <c r="K24" s="741" t="n"/>
      <c r="L24" s="741" t="n"/>
      <c r="M24" s="760">
        <f>+IFERROR(IF(COUNT(J24:L24),ROUND(SUM(J24:L24),0),""),"")</f>
        <v/>
      </c>
      <c r="N24" s="730">
        <f>+IFERROR(IF(COUNT(M24),ROUND(M24/'Shareholding Pattern'!$L$78*100,2),""),0)</f>
        <v/>
      </c>
      <c r="O24" s="745">
        <f>IF(J24="","",J24)</f>
        <v/>
      </c>
      <c r="P24" s="745" t="n"/>
      <c r="Q24" s="751">
        <f>+IFERROR(IF(COUNT(O24:P24),ROUND(SUM(O24,P24),0),""),"")</f>
        <v/>
      </c>
      <c r="R24" s="746">
        <f>+IFERROR(IF(COUNT(Q24),ROUND(Q24/('Shareholding Pattern'!$P$79)*100,2),""),0)</f>
        <v/>
      </c>
      <c r="S24" s="741" t="n"/>
      <c r="T24" s="741" t="n"/>
      <c r="U24" s="741" t="n"/>
      <c r="V24" s="760">
        <f>+IFERROR(IF(COUNT(S24:U24),ROUND(SUM(S24:U24),0),""),"")</f>
        <v/>
      </c>
      <c r="W24" s="748">
        <f>+IFERROR(IF(COUNT(M24,V24),ROUND(SUM(M24,V24),0),""),"")</f>
        <v/>
      </c>
      <c r="X24" s="730">
        <f>+IFERROR(IF(COUNT(M24,V24),ROUND(SUM(V24,M24)/SUM('Shareholding Pattern'!$L$78,'Shareholding Pattern'!$U$78)*100,2),""),0)</f>
        <v/>
      </c>
      <c r="Y24" s="741" t="n">
        <v>0</v>
      </c>
      <c r="Z24" s="705">
        <f>+IFERROR(IF(COUNT(Y24),ROUND(SUM(Y24)/SUM(M24)*100,2),""),0)</f>
        <v/>
      </c>
      <c r="AA24" s="741" t="n"/>
      <c r="AB24" s="705">
        <f>+IFERROR(IF(COUNT(AA24),ROUND(SUM(AA24)/SUM(M24)*100,2),""),0)</f>
        <v/>
      </c>
      <c r="AC24" s="741" t="n"/>
      <c r="AD24" s="705">
        <f>+IFERROR(IF(COUNT(AC24),ROUND(SUM(AC24)/SUM(M24)*100,2),""),0)</f>
        <v/>
      </c>
      <c r="AE24" s="741" t="n"/>
      <c r="AF24" s="705">
        <f>+IFERROR(IF(COUNT(AE24),ROUND(SUM(AE24)/SUM(M24)*100,2),""),0)</f>
        <v/>
      </c>
      <c r="AG24" s="748">
        <f>+IFERROR(IF(COUNT(AA24,AC24,AE24),ROUND(SUM(AA24,AC24,AE24),0),""),"")</f>
        <v/>
      </c>
      <c r="AH24" s="751">
        <f>+IFERROR(IF(COUNT(AG24),ROUND(SUM(AG24)/SUM(M24)*100,2),""),0)</f>
        <v/>
      </c>
      <c r="AI24" s="741" t="n">
        <v>0</v>
      </c>
      <c r="AJ24" s="752" t="n">
        <v>27</v>
      </c>
      <c r="AK24" s="753" t="inlineStr">
        <is>
          <t>Promoter Group</t>
        </is>
      </c>
      <c r="AL24" s="179" t="n"/>
      <c r="AM24" s="9" t="n"/>
      <c r="AN24" s="210">
        <f>IF(SUM(M24)&gt;0,1,0)</f>
        <v/>
      </c>
    </row>
    <row r="25" ht="27" customHeight="1">
      <c r="D25" s="48" t="n">
        <v>11</v>
      </c>
      <c r="E25" s="462" t="inlineStr">
        <is>
          <t>Overseas Corporate Bodies</t>
        </is>
      </c>
      <c r="F25" s="466" t="n"/>
      <c r="G25" s="466" t="inlineStr">
        <is>
          <t>AllGlobal Logistics Inc.</t>
        </is>
      </c>
      <c r="H25" s="461" t="inlineStr">
        <is>
          <t>ZZZZZ9999Z</t>
        </is>
      </c>
      <c r="I25" s="741" t="n">
        <v>0</v>
      </c>
      <c r="J25" s="741" t="n">
        <v>0</v>
      </c>
      <c r="K25" s="741" t="n"/>
      <c r="L25" s="741" t="n"/>
      <c r="M25" s="760">
        <f>+IFERROR(IF(COUNT(J25:L25),ROUND(SUM(J25:L25),0),""),"")</f>
        <v/>
      </c>
      <c r="N25" s="730">
        <f>+IFERROR(IF(COUNT(M25),ROUND(M25/'Shareholding Pattern'!$L$78*100,2),""),0)</f>
        <v/>
      </c>
      <c r="O25" s="745">
        <f>IF(J25="","",J25)</f>
        <v/>
      </c>
      <c r="P25" s="745" t="n"/>
      <c r="Q25" s="751">
        <f>+IFERROR(IF(COUNT(O25:P25),ROUND(SUM(O25,P25),0),""),"")</f>
        <v/>
      </c>
      <c r="R25" s="746">
        <f>+IFERROR(IF(COUNT(Q25),ROUND(Q25/('Shareholding Pattern'!$P$79)*100,2),""),0)</f>
        <v/>
      </c>
      <c r="S25" s="741" t="n"/>
      <c r="T25" s="741" t="n"/>
      <c r="U25" s="741" t="n"/>
      <c r="V25" s="760">
        <f>+IFERROR(IF(COUNT(S25:U25),ROUND(SUM(S25:U25),0),""),"")</f>
        <v/>
      </c>
      <c r="W25" s="748">
        <f>+IFERROR(IF(COUNT(M25,V25),ROUND(SUM(M25,V25),0),""),"")</f>
        <v/>
      </c>
      <c r="X25" s="730">
        <f>+IFERROR(IF(COUNT(M25,V25),ROUND(SUM(V25,M25)/SUM('Shareholding Pattern'!$L$78,'Shareholding Pattern'!$U$78)*100,2),""),0)</f>
        <v/>
      </c>
      <c r="Y25" s="741" t="n">
        <v>0</v>
      </c>
      <c r="Z25" s="705">
        <f>+IFERROR(IF(COUNT(Y25),ROUND(SUM(Y25)/SUM(M25)*100,2),""),0)</f>
        <v/>
      </c>
      <c r="AA25" s="741" t="n"/>
      <c r="AB25" s="705">
        <f>+IFERROR(IF(COUNT(AA25),ROUND(SUM(AA25)/SUM(M25)*100,2),""),0)</f>
        <v/>
      </c>
      <c r="AC25" s="741" t="n"/>
      <c r="AD25" s="705">
        <f>+IFERROR(IF(COUNT(AC25),ROUND(SUM(AC25)/SUM(M25)*100,2),""),0)</f>
        <v/>
      </c>
      <c r="AE25" s="741" t="n"/>
      <c r="AF25" s="705">
        <f>+IFERROR(IF(COUNT(AE25),ROUND(SUM(AE25)/SUM(M25)*100,2),""),0)</f>
        <v/>
      </c>
      <c r="AG25" s="748">
        <f>+IFERROR(IF(COUNT(AA25,AC25,AE25),ROUND(SUM(AA25,AC25,AE25),0),""),"")</f>
        <v/>
      </c>
      <c r="AH25" s="751">
        <f>+IFERROR(IF(COUNT(AG25),ROUND(SUM(AG25)/SUM(M25)*100,2),""),0)</f>
        <v/>
      </c>
      <c r="AI25" s="741" t="n">
        <v>0</v>
      </c>
      <c r="AJ25" s="752" t="n">
        <v>22</v>
      </c>
      <c r="AK25" s="753" t="inlineStr">
        <is>
          <t>Promoter Group</t>
        </is>
      </c>
      <c r="AL25" s="179" t="n"/>
      <c r="AM25" s="9" t="n"/>
      <c r="AN25" s="210">
        <f>IF(SUM(M25)&gt;0,1,0)</f>
        <v/>
      </c>
    </row>
    <row r="26" ht="27" customHeight="1">
      <c r="D26" s="48" t="n">
        <v>12</v>
      </c>
      <c r="E26" s="462" t="inlineStr">
        <is>
          <t>Overseas Corporate Bodies</t>
        </is>
      </c>
      <c r="F26" s="466" t="n"/>
      <c r="G26" s="466" t="inlineStr">
        <is>
          <t>Odyssey Logistics USA LLC</t>
        </is>
      </c>
      <c r="H26" s="461" t="inlineStr">
        <is>
          <t>ZZZZZ9999Z</t>
        </is>
      </c>
      <c r="I26" s="741" t="n">
        <v>0</v>
      </c>
      <c r="J26" s="741" t="n">
        <v>0</v>
      </c>
      <c r="K26" s="741" t="n"/>
      <c r="L26" s="741" t="n"/>
      <c r="M26" s="760">
        <f>+IFERROR(IF(COUNT(J26:L26),ROUND(SUM(J26:L26),0),""),"")</f>
        <v/>
      </c>
      <c r="N26" s="730">
        <f>+IFERROR(IF(COUNT(M26),ROUND(M26/'Shareholding Pattern'!$L$78*100,2),""),0)</f>
        <v/>
      </c>
      <c r="O26" s="745">
        <f>IF(J26="","",J26)</f>
        <v/>
      </c>
      <c r="P26" s="745" t="n"/>
      <c r="Q26" s="751">
        <f>+IFERROR(IF(COUNT(O26:P26),ROUND(SUM(O26,P26),0),""),"")</f>
        <v/>
      </c>
      <c r="R26" s="746">
        <f>+IFERROR(IF(COUNT(Q26),ROUND(Q26/('Shareholding Pattern'!$P$79)*100,2),""),0)</f>
        <v/>
      </c>
      <c r="S26" s="741" t="n"/>
      <c r="T26" s="741" t="n"/>
      <c r="U26" s="741" t="n"/>
      <c r="V26" s="760">
        <f>+IFERROR(IF(COUNT(S26:U26),ROUND(SUM(S26:U26),0),""),"")</f>
        <v/>
      </c>
      <c r="W26" s="748">
        <f>+IFERROR(IF(COUNT(M26,V26),ROUND(SUM(M26,V26),0),""),"")</f>
        <v/>
      </c>
      <c r="X26" s="730">
        <f>+IFERROR(IF(COUNT(M26,V26),ROUND(SUM(V26,M26)/SUM('Shareholding Pattern'!$L$78,'Shareholding Pattern'!$U$78)*100,2),""),0)</f>
        <v/>
      </c>
      <c r="Y26" s="741" t="n">
        <v>0</v>
      </c>
      <c r="Z26" s="705">
        <f>+IFERROR(IF(COUNT(Y26),ROUND(SUM(Y26)/SUM(M26)*100,2),""),0)</f>
        <v/>
      </c>
      <c r="AA26" s="741" t="n"/>
      <c r="AB26" s="705">
        <f>+IFERROR(IF(COUNT(AA26),ROUND(SUM(AA26)/SUM(M26)*100,2),""),0)</f>
        <v/>
      </c>
      <c r="AC26" s="741" t="n"/>
      <c r="AD26" s="705">
        <f>+IFERROR(IF(COUNT(AC26),ROUND(SUM(AC26)/SUM(M26)*100,2),""),0)</f>
        <v/>
      </c>
      <c r="AE26" s="741" t="n"/>
      <c r="AF26" s="705">
        <f>+IFERROR(IF(COUNT(AE26),ROUND(SUM(AE26)/SUM(M26)*100,2),""),0)</f>
        <v/>
      </c>
      <c r="AG26" s="748">
        <f>+IFERROR(IF(COUNT(AA26,AC26,AE26),ROUND(SUM(AA26,AC26,AE26),0),""),"")</f>
        <v/>
      </c>
      <c r="AH26" s="751">
        <f>+IFERROR(IF(COUNT(AG26),ROUND(SUM(AG26)/SUM(M26)*100,2),""),0)</f>
        <v/>
      </c>
      <c r="AI26" s="741" t="n">
        <v>0</v>
      </c>
      <c r="AJ26" s="752" t="n">
        <v>23</v>
      </c>
      <c r="AK26" s="753" t="inlineStr">
        <is>
          <t>Promoter Group</t>
        </is>
      </c>
      <c r="AL26" s="179" t="n"/>
      <c r="AM26" s="9" t="n"/>
      <c r="AN26" s="210">
        <f>IF(SUM(M26)&gt;0,1,0)</f>
        <v/>
      </c>
    </row>
    <row r="27" ht="27" customHeight="1">
      <c r="D27" s="48" t="n">
        <v>13</v>
      </c>
      <c r="E27" s="462" t="inlineStr">
        <is>
          <t>Overseas Corporate Bodies</t>
        </is>
      </c>
      <c r="F27" s="466" t="n"/>
      <c r="G27" s="466" t="inlineStr">
        <is>
          <t>Skyways SLS Logistics Services Company</t>
        </is>
      </c>
      <c r="H27" s="461" t="inlineStr">
        <is>
          <t>ZZZZZ9999Z</t>
        </is>
      </c>
      <c r="I27" s="741" t="n">
        <v>0</v>
      </c>
      <c r="J27" s="741" t="n">
        <v>0</v>
      </c>
      <c r="K27" s="741" t="n"/>
      <c r="L27" s="741" t="n"/>
      <c r="M27" s="760">
        <f>+IFERROR(IF(COUNT(J27:L27),ROUND(SUM(J27:L27),0),""),"")</f>
        <v/>
      </c>
      <c r="N27" s="730">
        <f>+IFERROR(IF(COUNT(M27),ROUND(M27/'Shareholding Pattern'!$L$78*100,2),""),0)</f>
        <v/>
      </c>
      <c r="O27" s="745">
        <f>IF(J27="","",J27)</f>
        <v/>
      </c>
      <c r="P27" s="745" t="n"/>
      <c r="Q27" s="751">
        <f>+IFERROR(IF(COUNT(O27:P27),ROUND(SUM(O27,P27),0),""),"")</f>
        <v/>
      </c>
      <c r="R27" s="746">
        <f>+IFERROR(IF(COUNT(Q27),ROUND(Q27/('Shareholding Pattern'!$P$79)*100,2),""),0)</f>
        <v/>
      </c>
      <c r="S27" s="741" t="n"/>
      <c r="T27" s="741" t="n"/>
      <c r="U27" s="741" t="n"/>
      <c r="V27" s="760">
        <f>+IFERROR(IF(COUNT(S27:U27),ROUND(SUM(S27:U27),0),""),"")</f>
        <v/>
      </c>
      <c r="W27" s="748">
        <f>+IFERROR(IF(COUNT(M27,V27),ROUND(SUM(M27,V27),0),""),"")</f>
        <v/>
      </c>
      <c r="X27" s="730">
        <f>+IFERROR(IF(COUNT(M27,V27),ROUND(SUM(V27,M27)/SUM('Shareholding Pattern'!$L$78,'Shareholding Pattern'!$U$78)*100,2),""),0)</f>
        <v/>
      </c>
      <c r="Y27" s="741" t="n">
        <v>0</v>
      </c>
      <c r="Z27" s="705">
        <f>+IFERROR(IF(COUNT(Y27),ROUND(SUM(Y27)/SUM(M27)*100,2),""),0)</f>
        <v/>
      </c>
      <c r="AA27" s="741" t="n"/>
      <c r="AB27" s="705">
        <f>+IFERROR(IF(COUNT(AA27),ROUND(SUM(AA27)/SUM(M27)*100,2),""),0)</f>
        <v/>
      </c>
      <c r="AC27" s="741" t="n"/>
      <c r="AD27" s="705">
        <f>+IFERROR(IF(COUNT(AC27),ROUND(SUM(AC27)/SUM(M27)*100,2),""),0)</f>
        <v/>
      </c>
      <c r="AE27" s="741" t="n"/>
      <c r="AF27" s="705">
        <f>+IFERROR(IF(COUNT(AE27),ROUND(SUM(AE27)/SUM(M27)*100,2),""),0)</f>
        <v/>
      </c>
      <c r="AG27" s="748">
        <f>+IFERROR(IF(COUNT(AA27,AC27,AE27),ROUND(SUM(AA27,AC27,AE27),0),""),"")</f>
        <v/>
      </c>
      <c r="AH27" s="751">
        <f>+IFERROR(IF(COUNT(AG27),ROUND(SUM(AG27)/SUM(M27)*100,2),""),0)</f>
        <v/>
      </c>
      <c r="AI27" s="741" t="n">
        <v>0</v>
      </c>
      <c r="AJ27" s="752" t="n">
        <v>24</v>
      </c>
      <c r="AK27" s="753" t="inlineStr">
        <is>
          <t>Promoter Group</t>
        </is>
      </c>
      <c r="AL27" s="179" t="n"/>
      <c r="AM27" s="9" t="n"/>
      <c r="AN27" s="210">
        <f>IF(SUM(M27)&gt;0,1,0)</f>
        <v/>
      </c>
    </row>
    <row r="28" ht="27" customHeight="1">
      <c r="D28" s="48" t="n">
        <v>14</v>
      </c>
      <c r="E28" s="462" t="inlineStr">
        <is>
          <t>Overseas Corporate Bodies</t>
        </is>
      </c>
      <c r="F28" s="466" t="n"/>
      <c r="G28" s="466" t="inlineStr">
        <is>
          <t>Phantom Road Express Ltd</t>
        </is>
      </c>
      <c r="H28" s="461" t="inlineStr">
        <is>
          <t>ZZZZZ9999Z</t>
        </is>
      </c>
      <c r="I28" s="741" t="n">
        <v>0</v>
      </c>
      <c r="J28" s="741" t="n">
        <v>0</v>
      </c>
      <c r="K28" s="741" t="n"/>
      <c r="L28" s="741" t="n"/>
      <c r="M28" s="760">
        <f>+IFERROR(IF(COUNT(J28:L28),ROUND(SUM(J28:L28),0),""),"")</f>
        <v/>
      </c>
      <c r="N28" s="730">
        <f>+IFERROR(IF(COUNT(M28),ROUND(M28/'Shareholding Pattern'!$L$78*100,2),""),0)</f>
        <v/>
      </c>
      <c r="O28" s="745">
        <f>IF(J28="","",J28)</f>
        <v/>
      </c>
      <c r="P28" s="745" t="n"/>
      <c r="Q28" s="751">
        <f>+IFERROR(IF(COUNT(O28:P28),ROUND(SUM(O28,P28),0),""),"")</f>
        <v/>
      </c>
      <c r="R28" s="746">
        <f>+IFERROR(IF(COUNT(Q28),ROUND(Q28/('Shareholding Pattern'!$P$79)*100,2),""),0)</f>
        <v/>
      </c>
      <c r="S28" s="741" t="n"/>
      <c r="T28" s="741" t="n"/>
      <c r="U28" s="741" t="n"/>
      <c r="V28" s="760">
        <f>+IFERROR(IF(COUNT(S28:U28),ROUND(SUM(S28:U28),0),""),"")</f>
        <v/>
      </c>
      <c r="W28" s="748">
        <f>+IFERROR(IF(COUNT(M28,V28),ROUND(SUM(M28,V28),0),""),"")</f>
        <v/>
      </c>
      <c r="X28" s="730">
        <f>+IFERROR(IF(COUNT(M28,V28),ROUND(SUM(V28,M28)/SUM('Shareholding Pattern'!$L$78,'Shareholding Pattern'!$U$78)*100,2),""),0)</f>
        <v/>
      </c>
      <c r="Y28" s="741" t="n">
        <v>0</v>
      </c>
      <c r="Z28" s="705">
        <f>+IFERROR(IF(COUNT(Y28),ROUND(SUM(Y28)/SUM(M28)*100,2),""),0)</f>
        <v/>
      </c>
      <c r="AA28" s="741" t="n"/>
      <c r="AB28" s="705">
        <f>+IFERROR(IF(COUNT(AA28),ROUND(SUM(AA28)/SUM(M28)*100,2),""),0)</f>
        <v/>
      </c>
      <c r="AC28" s="741" t="n"/>
      <c r="AD28" s="705">
        <f>+IFERROR(IF(COUNT(AC28),ROUND(SUM(AC28)/SUM(M28)*100,2),""),0)</f>
        <v/>
      </c>
      <c r="AE28" s="741" t="n"/>
      <c r="AF28" s="705">
        <f>+IFERROR(IF(COUNT(AE28),ROUND(SUM(AE28)/SUM(M28)*100,2),""),0)</f>
        <v/>
      </c>
      <c r="AG28" s="748">
        <f>+IFERROR(IF(COUNT(AA28,AC28,AE28),ROUND(SUM(AA28,AC28,AE28),0),""),"")</f>
        <v/>
      </c>
      <c r="AH28" s="751">
        <f>+IFERROR(IF(COUNT(AG28),ROUND(SUM(AG28)/SUM(M28)*100,2),""),0)</f>
        <v/>
      </c>
      <c r="AI28" s="741" t="n">
        <v>0</v>
      </c>
      <c r="AJ28" s="752" t="n">
        <v>25</v>
      </c>
      <c r="AK28" s="753" t="inlineStr">
        <is>
          <t>Promoter Group</t>
        </is>
      </c>
      <c r="AL28" s="179" t="n"/>
      <c r="AM28" s="9" t="n"/>
      <c r="AN28" s="210">
        <f>IF(SUM(M28)&gt;0,1,0)</f>
        <v/>
      </c>
    </row>
    <row r="29" ht="27" customHeight="1">
      <c r="D29" s="48" t="n">
        <v>15</v>
      </c>
      <c r="E29" s="462" t="inlineStr">
        <is>
          <t>Overseas Corporate Bodies</t>
        </is>
      </c>
      <c r="F29" s="466" t="n"/>
      <c r="G29" s="466" t="inlineStr">
        <is>
          <t>RIV Wordwide Inc. – Canada</t>
        </is>
      </c>
      <c r="H29" s="461" t="inlineStr">
        <is>
          <t>ZZZZZ9999Z</t>
        </is>
      </c>
      <c r="I29" s="741" t="n">
        <v>0</v>
      </c>
      <c r="J29" s="741" t="n">
        <v>0</v>
      </c>
      <c r="K29" s="741" t="n"/>
      <c r="L29" s="741" t="n"/>
      <c r="M29" s="760">
        <f>+IFERROR(IF(COUNT(J29:L29),ROUND(SUM(J29:L29),0),""),"")</f>
        <v/>
      </c>
      <c r="N29" s="730">
        <f>+IFERROR(IF(COUNT(M29),ROUND(M29/'Shareholding Pattern'!$L$78*100,2),""),0)</f>
        <v/>
      </c>
      <c r="O29" s="745">
        <f>IF(J29="","",J29)</f>
        <v/>
      </c>
      <c r="P29" s="745" t="n"/>
      <c r="Q29" s="751">
        <f>+IFERROR(IF(COUNT(O29:P29),ROUND(SUM(O29,P29),0),""),"")</f>
        <v/>
      </c>
      <c r="R29" s="746">
        <f>+IFERROR(IF(COUNT(Q29),ROUND(Q29/('Shareholding Pattern'!$P$79)*100,2),""),0)</f>
        <v/>
      </c>
      <c r="S29" s="741" t="n"/>
      <c r="T29" s="741" t="n"/>
      <c r="U29" s="741" t="n"/>
      <c r="V29" s="760">
        <f>+IFERROR(IF(COUNT(S29:U29),ROUND(SUM(S29:U29),0),""),"")</f>
        <v/>
      </c>
      <c r="W29" s="748">
        <f>+IFERROR(IF(COUNT(M29,V29),ROUND(SUM(M29,V29),0),""),"")</f>
        <v/>
      </c>
      <c r="X29" s="730">
        <f>+IFERROR(IF(COUNT(M29,V29),ROUND(SUM(V29,M29)/SUM('Shareholding Pattern'!$L$78,'Shareholding Pattern'!$U$78)*100,2),""),0)</f>
        <v/>
      </c>
      <c r="Y29" s="741" t="n">
        <v>0</v>
      </c>
      <c r="Z29" s="705">
        <f>+IFERROR(IF(COUNT(Y29),ROUND(SUM(Y29)/SUM(M29)*100,2),""),0)</f>
        <v/>
      </c>
      <c r="AA29" s="741" t="n"/>
      <c r="AB29" s="705">
        <f>+IFERROR(IF(COUNT(AA29),ROUND(SUM(AA29)/SUM(M29)*100,2),""),0)</f>
        <v/>
      </c>
      <c r="AC29" s="741" t="n"/>
      <c r="AD29" s="705">
        <f>+IFERROR(IF(COUNT(AC29),ROUND(SUM(AC29)/SUM(M29)*100,2),""),0)</f>
        <v/>
      </c>
      <c r="AE29" s="741" t="n"/>
      <c r="AF29" s="705">
        <f>+IFERROR(IF(COUNT(AE29),ROUND(SUM(AE29)/SUM(M29)*100,2),""),0)</f>
        <v/>
      </c>
      <c r="AG29" s="748">
        <f>+IFERROR(IF(COUNT(AA29,AC29,AE29),ROUND(SUM(AA29,AC29,AE29),0),""),"")</f>
        <v/>
      </c>
      <c r="AH29" s="751">
        <f>+IFERROR(IF(COUNT(AG29),ROUND(SUM(AG29)/SUM(M29)*100,2),""),0)</f>
        <v/>
      </c>
      <c r="AI29" s="741" t="n">
        <v>0</v>
      </c>
      <c r="AJ29" s="752" t="n">
        <v>26</v>
      </c>
      <c r="AK29" s="753" t="inlineStr">
        <is>
          <t>Promoter Group</t>
        </is>
      </c>
      <c r="AL29" s="179" t="n"/>
      <c r="AM29" s="9" t="n"/>
      <c r="AN29" s="210">
        <f>IF(SUM(M29)&gt;0,1,0)</f>
        <v/>
      </c>
    </row>
    <row r="30" hidden="1">
      <c r="D30" s="30" t="n"/>
      <c r="AH30" s="31" t="n"/>
      <c r="AI30" s="31" t="n"/>
    </row>
    <row r="31" ht="20.15" customHeight="1">
      <c r="D31" s="90" t="n"/>
      <c r="E31" s="26" t="n"/>
      <c r="F31" s="26" t="n"/>
      <c r="G31" s="136" t="inlineStr">
        <is>
          <t>Click here to go back</t>
        </is>
      </c>
      <c r="H31" s="136" t="inlineStr">
        <is>
          <t>Total</t>
        </is>
      </c>
      <c r="I31" s="47">
        <f>+IFERROR(IF(COUNT(I14:I30),ROUND(SUM(I14:I30),0),""),"")</f>
        <v/>
      </c>
      <c r="J31" s="47">
        <f>+IFERROR(IF(COUNT(J14:J30),ROUND(SUM(J14:J30),0),""),"")</f>
        <v/>
      </c>
      <c r="K31" s="47">
        <f>+IFERROR(IF(COUNT(K14:K30),ROUND(SUM(K14:K30),0),""),"")</f>
        <v/>
      </c>
      <c r="L31" s="47">
        <f>+IFERROR(IF(COUNT(L14:L30),ROUND(SUM(L14:L30),0),""),"")</f>
        <v/>
      </c>
      <c r="M31" s="47">
        <f>+IFERROR(IF(COUNT(M14:M30),ROUND(SUM(M14:M30),0),""),"")</f>
        <v/>
      </c>
      <c r="N31" s="754">
        <f>+IFERROR(IF(COUNT(M31),ROUND(M31/'Shareholding Pattern'!$L$78*100,2),""),0)</f>
        <v/>
      </c>
      <c r="O31" s="652">
        <f>+IFERROR(IF(COUNT(O14:O30),ROUND(SUM(O14:O30),0),""),"")</f>
        <v/>
      </c>
      <c r="P31" s="652">
        <f>+IFERROR(IF(COUNT(P14:P30),ROUND(SUM(P14:P30),0),""),"")</f>
        <v/>
      </c>
      <c r="Q31" s="652">
        <f>+IFERROR(IF(COUNT(Q14:Q30),ROUND(SUM(Q14:Q30),0),""),"")</f>
        <v/>
      </c>
      <c r="R31" s="754">
        <f>+IFERROR(IF(COUNT(Q31),ROUND(Q31/('Shareholding Pattern'!$P$79)*100,2),""),0)</f>
        <v/>
      </c>
      <c r="S31" s="47">
        <f>+IFERROR(IF(COUNT(S14:S30),ROUND(SUM(S14:S30),0),""),"")</f>
        <v/>
      </c>
      <c r="T31" s="47">
        <f>+IFERROR(IF(COUNT(T14:T30),ROUND(SUM(T14:T30),0),""),"")</f>
        <v/>
      </c>
      <c r="U31" s="47">
        <f>+IFERROR(IF(COUNT(U14:U30),ROUND(SUM(U14:U30),0),""),"")</f>
        <v/>
      </c>
      <c r="V31" s="47">
        <f>+IFERROR(IF(COUNT(V14:V30),ROUND(SUM(V14:V30),0),""),"")</f>
        <v/>
      </c>
      <c r="W31" s="47">
        <f>+IFERROR(IF(COUNT(W14:W30),ROUND(SUM(W14:W30),0),""),"")</f>
        <v/>
      </c>
      <c r="X31" s="754">
        <f>+IFERROR(IF(COUNT(M31,V31),ROUND(SUM(V31,M31)/SUM('Shareholding Pattern'!$L$78,'Shareholding Pattern'!$U$78)*100,2),""),0)</f>
        <v/>
      </c>
      <c r="Y31" s="47">
        <f>+IFERROR(IF(COUNT(Y14:Y30),ROUND(SUM(Y14:Y30),0),""),"")</f>
        <v/>
      </c>
      <c r="Z31" s="754">
        <f>+IFERROR(IF(COUNT(Y31),ROUND(SUM(Y31)/SUM(M31)*100,2),""),0)</f>
        <v/>
      </c>
      <c r="AA31" s="47">
        <f>+IFERROR(IF(COUNT(AA14:AA30),ROUND(SUM(AA14:AA30),0),""),"")</f>
        <v/>
      </c>
      <c r="AB31" s="754">
        <f>+IFERROR(IF(COUNT(AA31),ROUND(SUM(AA31)/SUM(M31)*100,2),""),0)</f>
        <v/>
      </c>
      <c r="AC31" s="47">
        <f>+IFERROR(IF(COUNT(AC14:AC30),ROUND(SUM(AC14:AC30),0),""),"")</f>
        <v/>
      </c>
      <c r="AD31" s="754">
        <f>+IFERROR(IF(COUNT(AC31),ROUND(SUM(AC31)/SUM(M31)*100,2),""),0)</f>
        <v/>
      </c>
      <c r="AE31" s="47">
        <f>+IFERROR(IF(COUNT(AE14:AE30),ROUND(SUM(AE14:AE30),0),""),"")</f>
        <v/>
      </c>
      <c r="AF31" s="754">
        <f>+IFERROR(IF(COUNT(AE31),ROUND(SUM(AE31)/SUM(M31)*100,2),""),0)</f>
        <v/>
      </c>
      <c r="AG31" s="47">
        <f>+IFERROR(IF(COUNT(AG14:AG30),ROUND(SUM(AG14:AG30),0),""),"")</f>
        <v/>
      </c>
      <c r="AH31" s="754">
        <f>+IFERROR(IF(COUNT(AG31),ROUND(SUM(AG31)/SUM(M31)*100,2),""),0)</f>
        <v/>
      </c>
      <c r="AI31" s="47">
        <f>+IFERROR(IF(COUNT(AI14:AI30),ROUND(SUM(AI14:AI30),0),""),"")</f>
        <v/>
      </c>
    </row>
  </sheetData>
  <sheetProtection selectLockedCells="0" selectUnlockedCells="0" algorithmName="SHA-512" sheet="1" objects="1" insertRows="1" insertHyperlinks="1" autoFilter="1" scenarios="1" formatColumns="1" deleteColumns="1" insertColumns="1" pivotTables="1" deleteRows="1" formatCells="1" saltValue="5oG6zkT8uZi4EyVGUjbL8g==" formatRows="1" sort="1" spinCount="100000" hashValue="SYZFnyq0x6hdiE6w/9/f2bX5dgqYOkAsuApUJRMvDx9T2UzFZXjYoY8MEKs522F8tPR9VRfY8Jp1kpFjDdaiAQ=="/>
  <mergeCells count="28">
    <mergeCell ref="S9:S11"/>
    <mergeCell ref="W9:W11"/>
    <mergeCell ref="L9:L11"/>
    <mergeCell ref="D9:D11"/>
    <mergeCell ref="N9:N11"/>
    <mergeCell ref="AC9:AD10"/>
    <mergeCell ref="F9:F11"/>
    <mergeCell ref="AE9:AF10"/>
    <mergeCell ref="X9:X11"/>
    <mergeCell ref="G9:G11"/>
    <mergeCell ref="I9:I11"/>
    <mergeCell ref="K9:K11"/>
    <mergeCell ref="M9:M11"/>
    <mergeCell ref="AJ9:AJ11"/>
    <mergeCell ref="O9:R9"/>
    <mergeCell ref="U9:U11"/>
    <mergeCell ref="AG9:AH10"/>
    <mergeCell ref="O10:Q10"/>
    <mergeCell ref="Y9:Z10"/>
    <mergeCell ref="AI9:AI11"/>
    <mergeCell ref="AA9:AB10"/>
    <mergeCell ref="AK9:AK11"/>
    <mergeCell ref="T9:T11"/>
    <mergeCell ref="H9:H11"/>
    <mergeCell ref="V9:V11"/>
    <mergeCell ref="J9:J11"/>
    <mergeCell ref="R10:R11"/>
    <mergeCell ref="E9:E11"/>
  </mergeCells>
  <dataValidations count="10">
    <dataValidation sqref="AI13 AI15:AI29" showDropDown="0" showInputMessage="1" showErrorMessage="1" allowBlank="1" type="whole" operator="lessThanOrEqual">
      <formula1>M13</formula1>
    </dataValidation>
    <dataValidation sqref="E13 E15:E29" showDropDown="0" showInputMessage="1" showErrorMessage="1" allowBlank="1" type="list">
      <formula1>$AZ$3:$BI$3</formula1>
    </dataValidation>
    <dataValidation sqref="I13:L13 I15:L29 O13:P13 O15:P29 S13:U13 S15:U29" showDropDown="0" showInputMessage="1" showErrorMessage="1" allowBlank="1" type="whole" operator="greaterThanOrEqual">
      <formula1>0</formula1>
    </dataValidation>
    <dataValidation sqref="H13 H15:H29" showDropDown="0" showInputMessage="1" showErrorMessage="1" allowBlank="1" prompt="[A-Z][A-Z][A-Z][A-Z][A-Z][0-9][0-9][0-9][0-9][A-Z]_x000a__x000a_In absence of PAN write : ZZZZZ9999Z" type="textLength" operator="equal">
      <formula1>10</formula1>
    </dataValidation>
    <dataValidation sqref="F13 F15:F29" showDropDown="0" showInputMessage="1" showErrorMessage="1" allowBlank="1" type="list">
      <formula1>$BD$9:$BD$10</formula1>
    </dataValidation>
    <dataValidation sqref="AK13 AK15:AK29" showDropDown="0" showInputMessage="1" showErrorMessage="1" allowBlank="1" type="list">
      <formula1>$AZ$2:$BA$2</formula1>
    </dataValidation>
    <dataValidation sqref="Y13 Y15:Y29" showDropDown="0" showInputMessage="1" showErrorMessage="1" allowBlank="1" type="whole" operator="lessThanOrEqual">
      <formula1>M13</formula1>
    </dataValidation>
    <dataValidation sqref="AA13 AA15:AA29" showDropDown="0" showInputMessage="1" showErrorMessage="1" allowBlank="1" type="whole" operator="lessThanOrEqual">
      <formula1>M13</formula1>
    </dataValidation>
    <dataValidation sqref="AC13 AC15:AC29" showDropDown="0" showInputMessage="1" showErrorMessage="1" allowBlank="1" type="whole" operator="lessThanOrEqual">
      <formula1>M13</formula1>
    </dataValidation>
    <dataValidation sqref="AE13 AE15:AE29" showDropDown="0" showInputMessage="1" showErrorMessage="1" allowBlank="1" type="whole" operator="lessThanOrEqual">
      <formula1>M13</formula1>
    </dataValidation>
  </dataValidations>
  <hyperlinks>
    <hyperlink ref="G31" location="'Shareholding Pattern'!F24" display="Total"/>
    <hyperlink ref="H31" location="'Shareholding Pattern'!F24" display="Total"/>
  </hyperlinks>
  <pageMargins left="0.7" right="0.7" top="0.75" bottom="0.75" header="0.3" footer="0.3"/>
  <pageSetup orientation="portrait" horizontalDpi="200" verticalDpi="200"/>
  <headerFooter>
    <oddHeader/>
    <oddFooter>&amp;L&amp;"Arial"&amp;8 &amp;K8585FF INTERNAL</oddFooter>
    <evenHeader/>
    <evenFooter/>
    <firstHeader/>
    <firstFooter/>
  </headerFooter>
</worksheet>
</file>

<file path=xl/worksheets/sheet15.xml><?xml version="1.0" encoding="utf-8"?>
<worksheet xmlns="http://schemas.openxmlformats.org/spreadsheetml/2006/main">
  <sheetPr codeName="Sheet35">
    <outlinePr summaryBelow="1" summaryRight="1"/>
    <pageSetUpPr/>
  </sheetPr>
  <dimension ref="A1:F275"/>
  <sheetViews>
    <sheetView zoomScale="85" zoomScaleNormal="85" workbookViewId="0">
      <selection activeCell="A4" sqref="A4"/>
    </sheetView>
  </sheetViews>
  <sheetFormatPr baseColWidth="8" defaultRowHeight="14.5"/>
  <cols>
    <col width="63.7265625" customWidth="1" min="1" max="1"/>
    <col width="45.7265625" customWidth="1" min="2" max="2"/>
    <col width="29.1796875" customWidth="1" min="3" max="3"/>
    <col width="15.453125" customWidth="1" min="4" max="4"/>
    <col width="50.7265625" customWidth="1" min="5" max="6"/>
    <col width="9.1796875" customWidth="1" min="7" max="8"/>
    <col width="47.453125" customWidth="1" min="9" max="9"/>
    <col width="9.1796875" customWidth="1" min="10" max="24"/>
    <col width="14" customWidth="1" min="25" max="25"/>
  </cols>
  <sheetData>
    <row r="1" ht="18.5" customHeight="1">
      <c r="A1" s="375" t="inlineStr">
        <is>
          <t>element</t>
        </is>
      </c>
      <c r="B1" s="375" t="inlineStr">
        <is>
          <t>label</t>
        </is>
      </c>
      <c r="C1" s="375" t="inlineStr">
        <is>
          <t>type</t>
        </is>
      </c>
      <c r="D1" s="375" t="inlineStr">
        <is>
          <t>periodType</t>
        </is>
      </c>
      <c r="E1" s="375" t="inlineStr">
        <is>
          <t>Validation</t>
        </is>
      </c>
    </row>
    <row r="2" ht="18.5" customHeight="1">
      <c r="A2" s="376" t="inlineStr">
        <is>
          <t>General Information</t>
        </is>
      </c>
      <c r="B2" s="376" t="n"/>
      <c r="C2" s="376" t="n"/>
      <c r="D2" s="376" t="n"/>
      <c r="E2" s="376" t="n"/>
    </row>
    <row r="3" ht="43.5" customHeight="1">
      <c r="A3" s="242" t="inlineStr">
        <is>
          <t>ScripCode</t>
        </is>
      </c>
      <c r="B3" s="242" t="inlineStr">
        <is>
          <t>Scrip code</t>
        </is>
      </c>
      <c r="C3" s="242" t="inlineStr">
        <is>
          <t>in-bse-shp-types:ScripCode</t>
        </is>
      </c>
      <c r="D3" s="242" t="inlineStr">
        <is>
          <t>duration</t>
        </is>
      </c>
      <c r="E3" s="242" t="inlineStr">
        <is>
          <t>1) This is a mandatory field. Should be valid SCRIP CODE as per BSE Scrip Code Format. 
2) Please enter 6 digit Scrip Code.</t>
        </is>
      </c>
    </row>
    <row r="4" ht="29" customHeight="1">
      <c r="A4" s="242" t="inlineStr">
        <is>
          <t>Symbol</t>
        </is>
      </c>
      <c r="B4" s="242" t="inlineStr">
        <is>
          <t>NSE Symbol</t>
        </is>
      </c>
      <c r="C4" s="242" t="inlineStr">
        <is>
          <t>xbrli:stringItemType</t>
        </is>
      </c>
      <c r="D4" s="242" t="inlineStr">
        <is>
          <t>duration</t>
        </is>
      </c>
      <c r="E4" s="242" t="inlineStr">
        <is>
          <t>1) This field is mandatory.
2) Space is not allowed.</t>
        </is>
      </c>
    </row>
    <row r="5" ht="29" customHeight="1">
      <c r="A5" s="242" t="inlineStr">
        <is>
          <t>MSEISymbol</t>
        </is>
      </c>
      <c r="B5" s="242" t="inlineStr">
        <is>
          <t>MSEI Symbol</t>
        </is>
      </c>
      <c r="C5" s="242" t="inlineStr">
        <is>
          <t>xbrli:stringItemType</t>
        </is>
      </c>
      <c r="D5" s="242" t="inlineStr">
        <is>
          <t>duration</t>
        </is>
      </c>
      <c r="E5" s="242" t="inlineStr">
        <is>
          <t>1) This field is mandatory.
2) Space is not allowed.</t>
        </is>
      </c>
    </row>
    <row r="6">
      <c r="A6" s="242" t="inlineStr">
        <is>
          <t>ISIN</t>
        </is>
      </c>
      <c r="B6" s="242" t="inlineStr">
        <is>
          <t>ISIN</t>
        </is>
      </c>
      <c r="C6" s="242" t="inlineStr">
        <is>
          <t>in-bse-shp-types:ISIN</t>
        </is>
      </c>
      <c r="D6" s="242" t="inlineStr">
        <is>
          <t>duration</t>
        </is>
      </c>
      <c r="E6" s="242" t="inlineStr">
        <is>
          <t>Please enter 12 digit ISIN number.</t>
        </is>
      </c>
    </row>
    <row r="7">
      <c r="A7" s="242" t="inlineStr">
        <is>
          <t>NameOfTheCompany</t>
        </is>
      </c>
      <c r="B7" s="242" t="inlineStr">
        <is>
          <t>Name of the company</t>
        </is>
      </c>
      <c r="C7" s="242" t="inlineStr">
        <is>
          <t>xbrli:stringItemType</t>
        </is>
      </c>
      <c r="D7" s="242" t="inlineStr">
        <is>
          <t>duration</t>
        </is>
      </c>
      <c r="E7" s="242" t="inlineStr">
        <is>
          <t>This field is mandatory. Please enter company name.</t>
        </is>
      </c>
    </row>
    <row r="8" ht="43.5" customHeight="1">
      <c r="A8" s="242" t="inlineStr">
        <is>
          <t>WhetherCompanyIsSME</t>
        </is>
      </c>
      <c r="B8" s="242" t="inlineStr">
        <is>
          <t>Whether company is SME</t>
        </is>
      </c>
      <c r="C8" s="242" t="inlineStr">
        <is>
          <t>xbrli:booleanItemType</t>
        </is>
      </c>
      <c r="D8" s="242" t="inlineStr">
        <is>
          <t>instant</t>
        </is>
      </c>
      <c r="E8" s="242" t="inlineStr">
        <is>
          <t>1) This field is mandatory.
2) Value must be "Yes" or "No", Please select value from dropdown only.</t>
        </is>
      </c>
    </row>
    <row r="9" ht="29" customHeight="1">
      <c r="A9" s="242" t="inlineStr">
        <is>
          <t>ClassOfSecurity</t>
        </is>
      </c>
      <c r="B9" s="242" t="inlineStr">
        <is>
          <t>Class of Security</t>
        </is>
      </c>
      <c r="C9" s="242" t="inlineStr">
        <is>
          <t>in-bse-shp-types:ClassOfSecurity</t>
        </is>
      </c>
      <c r="D9" s="242" t="inlineStr">
        <is>
          <t>duration</t>
        </is>
      </c>
      <c r="E9" s="242" t="inlineStr">
        <is>
          <t>1) This field is mandatory.
2) Please select value from dropdown only.</t>
        </is>
      </c>
    </row>
    <row r="10" ht="29" customHeight="1">
      <c r="A10" s="242" t="inlineStr">
        <is>
          <t>TypeOfReport</t>
        </is>
      </c>
      <c r="B10" s="242" t="inlineStr">
        <is>
          <t>Type of report</t>
        </is>
      </c>
      <c r="C10" s="242" t="inlineStr">
        <is>
          <t>in-bse-shp-types:TypeOfReport</t>
        </is>
      </c>
      <c r="D10" s="242" t="inlineStr">
        <is>
          <t>duration</t>
        </is>
      </c>
      <c r="E10" s="242" t="inlineStr">
        <is>
          <t>1) This field is mandatory.
2) Please select value from dropdown only.</t>
        </is>
      </c>
    </row>
    <row r="11" ht="43.5" customHeight="1">
      <c r="A11" s="242" t="inlineStr">
        <is>
          <t>DateOfReport</t>
        </is>
      </c>
      <c r="B11" s="242" t="inlineStr">
        <is>
          <t>Quarter Ended / Half year ended/Date of Report (For Prelisting / Allotment)</t>
        </is>
      </c>
      <c r="C11" s="242" t="inlineStr">
        <is>
          <t>xbrli:dateItemType</t>
        </is>
      </c>
      <c r="D11" s="242" t="inlineStr">
        <is>
          <t>instant</t>
        </is>
      </c>
      <c r="E11" s="242" t="inlineStr">
        <is>
          <t xml:space="preserve">1) This field is mandatory, if you select type of report as "Quarterly". Please enter date in "dd-mm-yyyy" format.
2) Please enter valid date. </t>
        </is>
      </c>
    </row>
    <row r="12" ht="58" customHeight="1">
      <c r="A12" s="242" t="inlineStr">
        <is>
          <t>DateOfAllotment</t>
        </is>
      </c>
      <c r="B12" s="242" t="inlineStr">
        <is>
          <t>DateOfAllotment</t>
        </is>
      </c>
      <c r="C12" s="242" t="inlineStr">
        <is>
          <t>xbrli:dateItemType</t>
        </is>
      </c>
      <c r="D12" s="242" t="inlineStr">
        <is>
          <t>instant</t>
        </is>
      </c>
      <c r="E12" s="242" t="inlineStr">
        <is>
          <t xml:space="preserve">1) This field is mandatory. if you select type of report as "Pre-listing" or "Capital Restructuring". Please enter date in "dd-mm-yyyy" format.
2) Please enter valid date. </t>
        </is>
      </c>
    </row>
    <row r="13" ht="29" customHeight="1">
      <c r="A13" s="242" t="inlineStr">
        <is>
          <t>DateOfListing</t>
        </is>
      </c>
      <c r="B13" s="242" t="inlineStr">
        <is>
          <t>DateOfListing</t>
        </is>
      </c>
      <c r="C13" s="242" t="inlineStr">
        <is>
          <t>xbrli:dateItemType</t>
        </is>
      </c>
      <c r="D13" s="242" t="inlineStr">
        <is>
          <t>instant</t>
        </is>
      </c>
      <c r="E13" s="242" t="inlineStr">
        <is>
          <t xml:space="preserve">1) Please Enter date in "DD-MM-YYYY" format.
2) Please enter valid date. </t>
        </is>
      </c>
    </row>
    <row r="14" ht="72.5" customHeight="1">
      <c r="A14" s="242" t="inlineStr">
        <is>
          <t>DateOfAllotmentOrListing</t>
        </is>
      </c>
      <c r="B14" s="242" t="inlineStr">
        <is>
          <t>Date of allotment / extinguishment (in case Capital Restructuring selected) / Listing Date</t>
        </is>
      </c>
      <c r="C14" s="242" t="inlineStr">
        <is>
          <t>xbrli:dateItemType</t>
        </is>
      </c>
      <c r="D14" s="242" t="inlineStr">
        <is>
          <t>instant</t>
        </is>
      </c>
      <c r="E14" s="242" t="inlineStr">
        <is>
          <t xml:space="preserve">1) Please Enter date in "DD-MM-YYYY" format.
2) Please enter valid date. 
3) Date should be less than to “Date of Report” if Type of report selected as “Capital Restructuring”
 </t>
        </is>
      </c>
    </row>
    <row r="15" ht="29" customHeight="1">
      <c r="A15" s="242" t="inlineStr">
        <is>
          <t>ShareholdingPatternFiledUnder</t>
        </is>
      </c>
      <c r="B15" s="242" t="inlineStr">
        <is>
          <t>Shareholding pattern filed under</t>
        </is>
      </c>
      <c r="C15" s="242" t="inlineStr">
        <is>
          <t>in-bse-shp-types:TypeOfShareholdingPattern</t>
        </is>
      </c>
      <c r="D15" s="242" t="inlineStr">
        <is>
          <t>duration</t>
        </is>
      </c>
      <c r="E15" s="242" t="n"/>
    </row>
    <row r="16" ht="18.5" customHeight="1">
      <c r="A16" s="376" t="inlineStr">
        <is>
          <t>Declaration</t>
        </is>
      </c>
      <c r="B16" s="376" t="n"/>
      <c r="C16" s="376" t="n"/>
      <c r="D16" s="376" t="n"/>
      <c r="E16" s="376" t="n"/>
    </row>
    <row r="17">
      <c r="A17" s="242" t="inlineStr">
        <is>
          <t>WhetherTheListedEntityHasIssuedAnyPartlyPaidUpShares</t>
        </is>
      </c>
      <c r="B17" s="242" t="inlineStr">
        <is>
          <t>Partly Paid Up Shares</t>
        </is>
      </c>
      <c r="C17" s="242" t="inlineStr">
        <is>
          <t>xbrli:booleanItemType</t>
        </is>
      </c>
      <c r="D17" s="242" t="inlineStr">
        <is>
          <t>instant</t>
        </is>
      </c>
      <c r="E17" s="242" t="n"/>
    </row>
    <row r="18" ht="29" customHeight="1">
      <c r="A18" s="242" t="inlineStr">
        <is>
          <t>WhetherTheListedEntityHasIssuedAnyPartlyPaidUpSharesForPromoterAndPromoterGroup</t>
        </is>
      </c>
      <c r="B18" s="242" t="inlineStr">
        <is>
          <t>Partly Paid Up Shares PPG</t>
        </is>
      </c>
      <c r="C18" s="242" t="inlineStr">
        <is>
          <t>xbrli:booleanItemType</t>
        </is>
      </c>
      <c r="D18" s="242" t="inlineStr">
        <is>
          <t>instant</t>
        </is>
      </c>
      <c r="E18" s="242" t="n"/>
    </row>
    <row r="19" ht="29" customHeight="1">
      <c r="A19" s="242" t="inlineStr">
        <is>
          <t>WhetherTheListedEntityHasIssuedAnyPartlyPaidUpSharesForPublicShareholder</t>
        </is>
      </c>
      <c r="B19" s="242" t="inlineStr">
        <is>
          <t>Partly Paid Up Shares Public</t>
        </is>
      </c>
      <c r="C19" s="242" t="inlineStr">
        <is>
          <t>xbrli:booleanItemType</t>
        </is>
      </c>
      <c r="D19" s="242" t="inlineStr">
        <is>
          <t>instant</t>
        </is>
      </c>
      <c r="E19" s="242" t="n"/>
    </row>
    <row r="20" ht="29" customHeight="1">
      <c r="A20" s="242" t="inlineStr">
        <is>
          <t>WhetherTheListedEntityHasIssuedAnyPartlyPaidUpSharesForNonPromoterNonPublic</t>
        </is>
      </c>
      <c r="B20" s="242" t="inlineStr">
        <is>
          <t>Partly Paid Up Shares NPNP</t>
        </is>
      </c>
      <c r="C20" s="242" t="inlineStr">
        <is>
          <t>xbrli:booleanItemType</t>
        </is>
      </c>
      <c r="D20" s="242" t="inlineStr">
        <is>
          <t>instant</t>
        </is>
      </c>
      <c r="E20" s="242" t="n"/>
    </row>
    <row r="21">
      <c r="A21" s="242" t="inlineStr">
        <is>
          <t>WhetherTheListedEntityHasIssuedAnyConvertibleSecurities</t>
        </is>
      </c>
      <c r="B21" s="242" t="inlineStr">
        <is>
          <t>Convertible Securities</t>
        </is>
      </c>
      <c r="C21" s="242" t="inlineStr">
        <is>
          <t>xbrli:booleanItemType</t>
        </is>
      </c>
      <c r="D21" s="242" t="inlineStr">
        <is>
          <t>instant</t>
        </is>
      </c>
      <c r="E21" s="242" t="n"/>
    </row>
    <row r="22" ht="29" customHeight="1">
      <c r="A22" s="242" t="inlineStr">
        <is>
          <t>WhetherTheListedEntityHasIssuedAnyConvertibleSecuritiesForPromoterAndPromoterGroup</t>
        </is>
      </c>
      <c r="B22" s="242" t="inlineStr">
        <is>
          <t>Convertible Securities PPG</t>
        </is>
      </c>
      <c r="C22" s="242" t="inlineStr">
        <is>
          <t>xbrli:booleanItemType</t>
        </is>
      </c>
      <c r="D22" s="242" t="inlineStr">
        <is>
          <t>instant</t>
        </is>
      </c>
      <c r="E22" s="242" t="n"/>
    </row>
    <row r="23" ht="29" customHeight="1">
      <c r="A23" s="242" t="inlineStr">
        <is>
          <t>WhetherTheListedEntityHasIssuedAnyConvertibleSecuritiesForPublicShareholder</t>
        </is>
      </c>
      <c r="B23" s="242" t="inlineStr">
        <is>
          <t>Convertible Securities Public</t>
        </is>
      </c>
      <c r="C23" s="242" t="inlineStr">
        <is>
          <t>xbrli:booleanItemType</t>
        </is>
      </c>
      <c r="D23" s="242" t="inlineStr">
        <is>
          <t>instant</t>
        </is>
      </c>
      <c r="E23" s="242" t="n"/>
    </row>
    <row r="24" ht="29" customHeight="1">
      <c r="A24" s="242" t="inlineStr">
        <is>
          <t>WhetherTheListedEntityHasIssuedAnyConvertibleSecuritiesForNonPromoterNonPublic</t>
        </is>
      </c>
      <c r="B24" s="242" t="inlineStr">
        <is>
          <t>Convertible Securities NPNP</t>
        </is>
      </c>
      <c r="C24" s="242" t="inlineStr">
        <is>
          <t>xbrli:booleanItemType</t>
        </is>
      </c>
      <c r="D24" s="242" t="inlineStr">
        <is>
          <t>instant</t>
        </is>
      </c>
      <c r="E24" s="242" t="n"/>
    </row>
    <row r="25">
      <c r="A25" s="242" t="inlineStr">
        <is>
          <t>WhetherTheListedEntityHasIssuedAnyWarrants</t>
        </is>
      </c>
      <c r="B25" s="242" t="inlineStr">
        <is>
          <t>Warrants</t>
        </is>
      </c>
      <c r="C25" s="242" t="inlineStr">
        <is>
          <t>xbrli:booleanItemType</t>
        </is>
      </c>
      <c r="D25" s="242" t="inlineStr">
        <is>
          <t>instant</t>
        </is>
      </c>
      <c r="E25" s="242" t="n"/>
    </row>
    <row r="26" ht="29" customHeight="1">
      <c r="A26" s="242" t="inlineStr">
        <is>
          <t>WhetherTheListedEntityHasIssuedAnyWarrantsForPromoterAndPromoterGroup</t>
        </is>
      </c>
      <c r="B26" s="242" t="inlineStr">
        <is>
          <t>Warrants PPG</t>
        </is>
      </c>
      <c r="C26" s="242" t="inlineStr">
        <is>
          <t>xbrli:booleanItemType</t>
        </is>
      </c>
      <c r="D26" s="242" t="inlineStr">
        <is>
          <t>instant</t>
        </is>
      </c>
      <c r="E26" s="242" t="n"/>
    </row>
    <row r="27">
      <c r="A27" s="242" t="inlineStr">
        <is>
          <t>WhetherTheListedEntityHasIssuedAnyWarrantsForPublicShareholder</t>
        </is>
      </c>
      <c r="B27" s="242" t="inlineStr">
        <is>
          <t>Warrants Public</t>
        </is>
      </c>
      <c r="C27" s="242" t="inlineStr">
        <is>
          <t>xbrli:booleanItemType</t>
        </is>
      </c>
      <c r="D27" s="242" t="inlineStr">
        <is>
          <t>instant</t>
        </is>
      </c>
      <c r="E27" s="242" t="n"/>
    </row>
    <row r="28" ht="29" customHeight="1">
      <c r="A28" s="242" t="inlineStr">
        <is>
          <t>WhetherTheListedEntityHasIssuedAnyWarrantsForNonPromoterNonPublic</t>
        </is>
      </c>
      <c r="B28" s="242" t="inlineStr">
        <is>
          <t>Warrants NPNP</t>
        </is>
      </c>
      <c r="C28" s="242" t="inlineStr">
        <is>
          <t>xbrli:booleanItemType</t>
        </is>
      </c>
      <c r="D28" s="242" t="inlineStr">
        <is>
          <t>instant</t>
        </is>
      </c>
      <c r="E28" s="242" t="n"/>
    </row>
    <row r="29">
      <c r="A29" s="242" t="inlineStr">
        <is>
          <t>WhetherTheListedEntityHasGrantedAnyESOPWhichAreOutstanding</t>
        </is>
      </c>
      <c r="B29" s="242" t="inlineStr">
        <is>
          <t>ESOP</t>
        </is>
      </c>
      <c r="C29" s="242" t="inlineStr">
        <is>
          <t>xbrli:booleanItemType</t>
        </is>
      </c>
      <c r="D29" s="242" t="inlineStr">
        <is>
          <t>instant</t>
        </is>
      </c>
      <c r="E29" s="242" t="n"/>
    </row>
    <row r="30" ht="29" customHeight="1">
      <c r="A30" s="242" t="inlineStr">
        <is>
          <t>WhetherTheListedEntityHasGrantedAnyESOPWhichAreOutstandingForPromoterAndPromoterGroup</t>
        </is>
      </c>
      <c r="B30" s="242" t="inlineStr">
        <is>
          <t>ESOP PPG</t>
        </is>
      </c>
      <c r="C30" s="242" t="inlineStr">
        <is>
          <t>xbrli:booleanItemType</t>
        </is>
      </c>
      <c r="D30" s="242" t="inlineStr">
        <is>
          <t>instant</t>
        </is>
      </c>
      <c r="E30" s="242" t="n"/>
    </row>
    <row r="31" ht="29" customHeight="1">
      <c r="A31" s="242" t="inlineStr">
        <is>
          <t>WhetherTheListedEntityHasGrantedAnyESOPWhichAreOutstandingForPublicShareholder</t>
        </is>
      </c>
      <c r="B31" s="242" t="inlineStr">
        <is>
          <t>ESOP Public</t>
        </is>
      </c>
      <c r="C31" s="242" t="inlineStr">
        <is>
          <t>xbrli:booleanItemType</t>
        </is>
      </c>
      <c r="D31" s="242" t="inlineStr">
        <is>
          <t>instant</t>
        </is>
      </c>
      <c r="E31" s="242" t="n"/>
    </row>
    <row r="32" ht="29" customHeight="1">
      <c r="A32" s="242" t="inlineStr">
        <is>
          <t>WhetherTheListedEntityHasGrantedAnyESOPWhichAreOutstandingForNonPromoterNonPublic</t>
        </is>
      </c>
      <c r="B32" s="242" t="inlineStr">
        <is>
          <t>ESOP NPNP</t>
        </is>
      </c>
      <c r="C32" s="242" t="inlineStr">
        <is>
          <t>xbrli:booleanItemType</t>
        </is>
      </c>
      <c r="D32" s="242" t="inlineStr">
        <is>
          <t>instant</t>
        </is>
      </c>
      <c r="E32" s="242" t="n"/>
    </row>
    <row r="33" ht="29" customHeight="1">
      <c r="A33" s="242" t="inlineStr">
        <is>
          <t>WhetherTheListedEntityHasAnySharesAgainstWhichDepositoryReceiptsAreIssued</t>
        </is>
      </c>
      <c r="B33" s="242" t="inlineStr">
        <is>
          <t>Depository Receipts</t>
        </is>
      </c>
      <c r="C33" s="242" t="inlineStr">
        <is>
          <t>xbrli:booleanItemType</t>
        </is>
      </c>
      <c r="D33" s="242" t="inlineStr">
        <is>
          <t>instant</t>
        </is>
      </c>
      <c r="E33" s="242" t="n"/>
    </row>
    <row r="34" ht="29" customHeight="1">
      <c r="A34" s="242" t="inlineStr">
        <is>
          <t>WhetherTheListedEntityHasAnySharesAgainstWhichDepositoryReceiptsAreIssuedForPromoterAndPromoterGroup</t>
        </is>
      </c>
      <c r="B34" s="242" t="inlineStr">
        <is>
          <t>Depository Receipts PPG</t>
        </is>
      </c>
      <c r="C34" s="242" t="inlineStr">
        <is>
          <t>xbrli:booleanItemType</t>
        </is>
      </c>
      <c r="D34" s="242" t="inlineStr">
        <is>
          <t>instant</t>
        </is>
      </c>
      <c r="E34" s="242" t="n"/>
    </row>
    <row r="35" ht="29" customHeight="1">
      <c r="A35" s="242" t="inlineStr">
        <is>
          <t>WhetherTheListedEntityHasAnySharesAgainstWhichDepositoryReceiptsAreIssuedForPublicShareholder</t>
        </is>
      </c>
      <c r="B35" s="242" t="inlineStr">
        <is>
          <t>Depository Receipts Public</t>
        </is>
      </c>
      <c r="C35" s="242" t="inlineStr">
        <is>
          <t>xbrli:booleanItemType</t>
        </is>
      </c>
      <c r="D35" s="242" t="inlineStr">
        <is>
          <t>instant</t>
        </is>
      </c>
      <c r="E35" s="242" t="n"/>
    </row>
    <row r="36" ht="29" customHeight="1">
      <c r="A36" s="242" t="inlineStr">
        <is>
          <t>WhetherTheListedEntityHasAnySharesAgainstWhichDepositoryReceiptsAreIssuedForNonPromoterNonPublic</t>
        </is>
      </c>
      <c r="B36" s="242" t="inlineStr">
        <is>
          <t>Depository Receipts NPNP</t>
        </is>
      </c>
      <c r="C36" s="242" t="inlineStr">
        <is>
          <t>xbrli:booleanItemType</t>
        </is>
      </c>
      <c r="D36" s="242" t="inlineStr">
        <is>
          <t>instant</t>
        </is>
      </c>
      <c r="E36" s="242" t="n"/>
    </row>
    <row r="37">
      <c r="A37" s="242" t="inlineStr">
        <is>
          <t>WhetherTheListedEntityHasAnySharesInLockedIn</t>
        </is>
      </c>
      <c r="B37" s="242" t="inlineStr">
        <is>
          <t>Locked In</t>
        </is>
      </c>
      <c r="C37" s="242" t="inlineStr">
        <is>
          <t>xbrli:booleanItemType</t>
        </is>
      </c>
      <c r="D37" s="242" t="inlineStr">
        <is>
          <t>instant</t>
        </is>
      </c>
      <c r="E37" s="242" t="n"/>
    </row>
    <row r="38" ht="29" customHeight="1">
      <c r="A38" s="242" t="inlineStr">
        <is>
          <t>WhetherTheListedEntityHasAnySharesInLockedInForPromoterAndPromoterGroup</t>
        </is>
      </c>
      <c r="B38" s="242" t="inlineStr">
        <is>
          <t>Locked In PPG</t>
        </is>
      </c>
      <c r="C38" s="242" t="inlineStr">
        <is>
          <t>xbrli:booleanItemType</t>
        </is>
      </c>
      <c r="D38" s="242" t="inlineStr">
        <is>
          <t>instant</t>
        </is>
      </c>
      <c r="E38" s="242" t="n"/>
    </row>
    <row r="39">
      <c r="A39" s="242" t="inlineStr">
        <is>
          <t>WhetherTheListedEntityHasAnySharesInLockedInForPublicShareholder</t>
        </is>
      </c>
      <c r="B39" s="242" t="inlineStr">
        <is>
          <t>Locked In Public</t>
        </is>
      </c>
      <c r="C39" s="242" t="inlineStr">
        <is>
          <t>xbrli:booleanItemType</t>
        </is>
      </c>
      <c r="D39" s="242" t="inlineStr">
        <is>
          <t>instant</t>
        </is>
      </c>
      <c r="E39" s="242" t="n"/>
    </row>
    <row r="40" ht="29" customHeight="1">
      <c r="A40" s="242" t="inlineStr">
        <is>
          <t>WhetherTheListedEntityHasAnySharesInLockedInForNonPromoterNonPublic</t>
        </is>
      </c>
      <c r="B40" s="242" t="inlineStr">
        <is>
          <t>Locked In NPNP</t>
        </is>
      </c>
      <c r="C40" s="242" t="inlineStr">
        <is>
          <t>xbrli:booleanItemType</t>
        </is>
      </c>
      <c r="D40" s="242" t="inlineStr">
        <is>
          <t>instant</t>
        </is>
      </c>
      <c r="E40" s="242" t="n"/>
    </row>
    <row r="41">
      <c r="A41" s="242" t="inlineStr">
        <is>
          <t>WhetherAnySharesHeldByPromotersAreEncumberedUnderPledged</t>
        </is>
      </c>
      <c r="B41" s="242" t="inlineStr">
        <is>
          <t>Pledged</t>
        </is>
      </c>
      <c r="C41" s="242" t="inlineStr">
        <is>
          <t>xbrli:booleanItemType</t>
        </is>
      </c>
      <c r="D41" s="242" t="inlineStr">
        <is>
          <t>instant</t>
        </is>
      </c>
      <c r="E41" s="242" t="n"/>
    </row>
    <row r="42" ht="29" customHeight="1">
      <c r="A42" s="242" t="inlineStr">
        <is>
          <t>WhetherAnySharesHeldByPromotersAreEncumberedUnderPledgedForPromoterAndPromoterGroup</t>
        </is>
      </c>
      <c r="B42" s="242" t="inlineStr">
        <is>
          <t>Pledged PPG</t>
        </is>
      </c>
      <c r="C42" s="242" t="inlineStr">
        <is>
          <t>xbrli:booleanItemType</t>
        </is>
      </c>
      <c r="D42" s="242" t="inlineStr">
        <is>
          <t>instant</t>
        </is>
      </c>
      <c r="E42" s="242" t="n"/>
    </row>
    <row r="43" ht="29" customHeight="1">
      <c r="A43" s="242" t="inlineStr">
        <is>
          <t>WhetherAnySharesHeldByPromotersAreEncumberedUnderNonDisposalUndertaking</t>
        </is>
      </c>
      <c r="B43" s="242" t="inlineStr">
        <is>
          <t>NonDisposal Undertaking</t>
        </is>
      </c>
      <c r="C43" s="242" t="inlineStr">
        <is>
          <t>xbrli:booleanItemType</t>
        </is>
      </c>
      <c r="D43" s="242" t="inlineStr">
        <is>
          <t>instant</t>
        </is>
      </c>
      <c r="E43" s="242" t="n"/>
    </row>
    <row r="44" ht="29" customHeight="1">
      <c r="A44" s="242" t="inlineStr">
        <is>
          <t>WhetherAnySharesHeldByPromotersAreEncumberedUnderNonDisposalUndertakingForPromoterAndPromoterGroup</t>
        </is>
      </c>
      <c r="B44" s="242" t="inlineStr">
        <is>
          <t>NonDisposal Undertaking PPG</t>
        </is>
      </c>
      <c r="C44" s="242" t="inlineStr">
        <is>
          <t>xbrli:booleanItemType</t>
        </is>
      </c>
      <c r="D44" s="242" t="inlineStr">
        <is>
          <t>instant</t>
        </is>
      </c>
      <c r="E44" s="242" t="n"/>
    </row>
    <row r="45" ht="29" customHeight="1">
      <c r="A45" s="242" t="inlineStr">
        <is>
          <t>WhetherAnySharesHeldByPromotersAreEncumberedOtherThanByWayOfPledgeOrNDU</t>
        </is>
      </c>
      <c r="B45" s="242" t="inlineStr">
        <is>
          <t>Other encumbrances</t>
        </is>
      </c>
      <c r="C45" s="242" t="inlineStr">
        <is>
          <t>xbrli:booleanItemType</t>
        </is>
      </c>
      <c r="D45" s="242" t="inlineStr">
        <is>
          <t>instant</t>
        </is>
      </c>
      <c r="E45" s="242" t="n"/>
    </row>
    <row r="46" ht="29" customHeight="1">
      <c r="A46" s="242" t="inlineStr">
        <is>
          <t>WhetherAnySharesHeldByPromotersAreEncumberedOtherThanByWayOfPledgeOrNDUForPromoterAndPromoterGroup</t>
        </is>
      </c>
      <c r="B46" s="242" t="inlineStr">
        <is>
          <t>Other encumbrances PPG</t>
        </is>
      </c>
      <c r="C46" s="242" t="inlineStr">
        <is>
          <t>xbrli:booleanItemType</t>
        </is>
      </c>
      <c r="D46" s="242" t="inlineStr">
        <is>
          <t>instant</t>
        </is>
      </c>
      <c r="E46" s="242" t="n"/>
    </row>
    <row r="47">
      <c r="A47" s="242" t="inlineStr">
        <is>
          <t>WhetherCompanyHasEquitySharesWithDifferentialVotingRights</t>
        </is>
      </c>
      <c r="B47" s="242" t="inlineStr">
        <is>
          <t>Voting Rights</t>
        </is>
      </c>
      <c r="C47" s="242" t="inlineStr">
        <is>
          <t>xbrli:booleanItemType</t>
        </is>
      </c>
      <c r="D47" s="242" t="inlineStr">
        <is>
          <t>instant</t>
        </is>
      </c>
      <c r="E47" s="242" t="n"/>
    </row>
    <row r="48" ht="29" customHeight="1">
      <c r="A48" s="242" t="inlineStr">
        <is>
          <t>WhetherCompanyHasEquitySharesWithDifferentialVotingRightsForPromoterAndPromoterGroup</t>
        </is>
      </c>
      <c r="B48" s="242" t="inlineStr">
        <is>
          <t>Voting Rights PPG</t>
        </is>
      </c>
      <c r="C48" s="242" t="inlineStr">
        <is>
          <t>xbrli:booleanItemType</t>
        </is>
      </c>
      <c r="D48" s="242" t="inlineStr">
        <is>
          <t>instant</t>
        </is>
      </c>
      <c r="E48" s="242" t="n"/>
    </row>
    <row r="49" ht="29" customHeight="1">
      <c r="A49" s="242" t="inlineStr">
        <is>
          <t>WhetherCompanyHasEquitySharesWithDifferentialVotingRightsForPublicShareholder</t>
        </is>
      </c>
      <c r="B49" s="242" t="inlineStr">
        <is>
          <t>Voting Rights Public</t>
        </is>
      </c>
      <c r="C49" s="242" t="inlineStr">
        <is>
          <t>xbrli:booleanItemType</t>
        </is>
      </c>
      <c r="D49" s="242" t="inlineStr">
        <is>
          <t>instant</t>
        </is>
      </c>
      <c r="E49" s="242" t="n"/>
    </row>
    <row r="50" ht="29" customHeight="1">
      <c r="A50" s="242" t="inlineStr">
        <is>
          <t>WhetherCompanyHasEquitySharesWithDifferentialVotingRightsForNonPromoterNonPublic</t>
        </is>
      </c>
      <c r="B50" s="242" t="inlineStr">
        <is>
          <t>Voting Rights NPNP</t>
        </is>
      </c>
      <c r="C50" s="242" t="inlineStr">
        <is>
          <t>xbrli:booleanItemType</t>
        </is>
      </c>
      <c r="D50" s="242" t="inlineStr">
        <is>
          <t>instant</t>
        </is>
      </c>
      <c r="E50" s="242" t="n"/>
    </row>
    <row r="51" ht="29" customHeight="1">
      <c r="A51" s="242" t="n"/>
      <c r="B51" s="242" t="inlineStr">
        <is>
          <t>Whether the Listed Entity has issued any partly paid up shares?</t>
        </is>
      </c>
      <c r="C51" s="242" t="n"/>
      <c r="D51" s="242" t="n"/>
      <c r="E51" s="242" t="n"/>
    </row>
    <row r="52" ht="29" customHeight="1">
      <c r="A52" s="242" t="n"/>
      <c r="B52" s="242" t="inlineStr">
        <is>
          <t>Whether the Listed Entity has issued any Convertible Securities ?</t>
        </is>
      </c>
      <c r="C52" s="242" t="n"/>
      <c r="D52" s="242" t="n"/>
      <c r="E52" s="242" t="n"/>
    </row>
    <row r="53">
      <c r="A53" s="242" t="n"/>
      <c r="B53" s="242" t="inlineStr">
        <is>
          <t>Whether the Listed Entity has issued any Warrants ?</t>
        </is>
      </c>
      <c r="C53" s="242" t="n"/>
      <c r="D53" s="242" t="n"/>
      <c r="E53" s="242" t="n"/>
    </row>
    <row r="54" ht="29" customHeight="1">
      <c r="A54" s="242" t="n"/>
      <c r="B54" s="242" t="inlineStr">
        <is>
          <t>Whether the Listed Entity has any shares against which depository receipts are issued?</t>
        </is>
      </c>
      <c r="C54" s="242" t="n"/>
      <c r="D54" s="242" t="n"/>
      <c r="E54" s="242" t="n"/>
    </row>
    <row r="55" ht="29" customHeight="1">
      <c r="A55" s="242" t="n"/>
      <c r="B55" s="242" t="inlineStr">
        <is>
          <t>Whether the Listed Entity has any shares in locked-in?</t>
        </is>
      </c>
      <c r="C55" s="242" t="n"/>
      <c r="D55" s="242" t="n"/>
      <c r="E55" s="242" t="n"/>
    </row>
    <row r="56" ht="29" customHeight="1">
      <c r="A56" s="242" t="n"/>
      <c r="B56" s="242" t="inlineStr">
        <is>
          <t>Whether any shares held by promoters are pledge or otherwise encumbered?</t>
        </is>
      </c>
      <c r="C56" s="242" t="n"/>
      <c r="D56" s="242" t="n"/>
      <c r="E56" s="242" t="n"/>
    </row>
    <row r="57" ht="29" customHeight="1">
      <c r="A57" s="242" t="n"/>
      <c r="B57" s="242" t="inlineStr">
        <is>
          <t>Whether company has equity shares with differential voting rights?</t>
        </is>
      </c>
      <c r="C57" s="242" t="n"/>
      <c r="D57" s="242" t="n"/>
      <c r="E57" s="242" t="n"/>
    </row>
    <row r="58" ht="29" customHeight="1">
      <c r="A58" s="242" t="inlineStr">
        <is>
          <t>WhetherTheListedEntityHasAnySignificantBeneficialOwner</t>
        </is>
      </c>
      <c r="B58" s="242" t="inlineStr">
        <is>
          <t>Whether the listed entity has any significant beneficial owner?</t>
        </is>
      </c>
      <c r="C58" s="242" t="n"/>
      <c r="D58" s="242" t="n"/>
      <c r="E58" s="242" t="n"/>
    </row>
    <row r="59" ht="18.5" customHeight="1">
      <c r="A59" s="376" t="inlineStr">
        <is>
          <t>Shareholding Pattern</t>
        </is>
      </c>
      <c r="B59" s="376" t="n"/>
      <c r="C59" s="376" t="n"/>
      <c r="D59" s="376" t="n"/>
      <c r="E59" s="376" t="n"/>
    </row>
    <row r="60" ht="29" customHeight="1">
      <c r="A60" s="377" t="n"/>
      <c r="B60" s="242" t="inlineStr">
        <is>
          <t xml:space="preserve">Total Shareholding of Promoter and Promoter Group (A)=(A)(1)+(A)(2) </t>
        </is>
      </c>
      <c r="C60" s="242" t="n"/>
      <c r="D60" s="242" t="n"/>
      <c r="E60" s="242" t="n"/>
    </row>
    <row r="61" ht="29" customHeight="1">
      <c r="A61" s="377" t="n"/>
      <c r="B61" s="242" t="inlineStr">
        <is>
          <t>Total Public Shareholding (B)=(B)(1)+(B)(2)+(B)(3)+(B)(4)</t>
        </is>
      </c>
      <c r="C61" s="242" t="n"/>
      <c r="D61" s="242" t="n"/>
      <c r="E61" s="242" t="n"/>
    </row>
    <row r="62" ht="29" customHeight="1">
      <c r="A62" s="377" t="n"/>
      <c r="B62" s="242" t="inlineStr">
        <is>
          <t>Total NonPromoter- Non Public  Shareholding 
(C)= (C)(1)+(C)(2)</t>
        </is>
      </c>
      <c r="C62" s="242" t="n"/>
      <c r="D62" s="242" t="n"/>
      <c r="E62" s="242" t="n"/>
    </row>
    <row r="63">
      <c r="A63" s="377" t="inlineStr">
        <is>
          <t>IndividualsOrHinduUndividedFamilyMember</t>
        </is>
      </c>
      <c r="B63" s="242" t="inlineStr">
        <is>
          <t>Individuals or Hindu undivided family [Member]</t>
        </is>
      </c>
      <c r="C63" s="242" t="inlineStr">
        <is>
          <t>nonnum:domainItemType</t>
        </is>
      </c>
      <c r="D63" s="242" t="inlineStr">
        <is>
          <t>duration</t>
        </is>
      </c>
      <c r="E63" s="242" t="n"/>
    </row>
    <row r="64" ht="29" customHeight="1">
      <c r="A64" s="377" t="inlineStr">
        <is>
          <t>CentralGovernmentOrStateGovernmentSMember</t>
        </is>
      </c>
      <c r="B64" s="242" t="inlineStr">
        <is>
          <t>Central government or State government(s) [Member]</t>
        </is>
      </c>
      <c r="C64" s="242" t="inlineStr">
        <is>
          <t>nonnum:domainItemType</t>
        </is>
      </c>
      <c r="D64" s="242" t="inlineStr">
        <is>
          <t>duration</t>
        </is>
      </c>
      <c r="E64" s="242" t="n"/>
    </row>
    <row r="65">
      <c r="A65" s="377" t="inlineStr">
        <is>
          <t>IndianFinancialInstitutionsOrBanksMember</t>
        </is>
      </c>
      <c r="B65" s="242" t="inlineStr">
        <is>
          <t>Indian - financial institutions or banks [Member]</t>
        </is>
      </c>
      <c r="C65" s="242" t="inlineStr">
        <is>
          <t>nonnum:domainItemType</t>
        </is>
      </c>
      <c r="D65" s="242" t="inlineStr">
        <is>
          <t>duration</t>
        </is>
      </c>
      <c r="E65" s="242" t="n"/>
    </row>
    <row r="66">
      <c r="A66" s="377" t="inlineStr">
        <is>
          <t>OtherIndianShareholdersMember</t>
        </is>
      </c>
      <c r="B66" s="242" t="inlineStr">
        <is>
          <t>Other Indian shareholders [Member]</t>
        </is>
      </c>
      <c r="C66" s="242" t="inlineStr">
        <is>
          <t>nonnum:domainItemType</t>
        </is>
      </c>
      <c r="D66" s="242" t="inlineStr">
        <is>
          <t>duration</t>
        </is>
      </c>
      <c r="E66" s="242" t="n"/>
    </row>
    <row r="67">
      <c r="A67" s="378" t="inlineStr">
        <is>
          <t>IndianMember</t>
        </is>
      </c>
      <c r="B67" s="379" t="inlineStr">
        <is>
          <t>Indian [Member]</t>
        </is>
      </c>
      <c r="C67" s="379" t="inlineStr">
        <is>
          <t>nonnum:domainItemType</t>
        </is>
      </c>
      <c r="D67" s="379" t="inlineStr">
        <is>
          <t>duration</t>
        </is>
      </c>
      <c r="E67" s="242" t="n"/>
    </row>
    <row r="68" ht="29" customHeight="1">
      <c r="A68" s="377" t="inlineStr">
        <is>
          <t>NonResidentIndividualsOrForeignIndividualsMember</t>
        </is>
      </c>
      <c r="B68" s="242" t="inlineStr">
        <is>
          <t>Non-resident individuals or foreign individuals [Member]</t>
        </is>
      </c>
      <c r="C68" s="242" t="inlineStr">
        <is>
          <t>nonnum:domainItemType</t>
        </is>
      </c>
      <c r="D68" s="242" t="inlineStr">
        <is>
          <t>duration</t>
        </is>
      </c>
      <c r="E68" s="242" t="n"/>
    </row>
    <row r="69">
      <c r="A69" s="377" t="inlineStr">
        <is>
          <t>ForeignGovernmentMember</t>
        </is>
      </c>
      <c r="B69" s="242" t="inlineStr">
        <is>
          <t>Foreign - Government [Member]</t>
        </is>
      </c>
      <c r="C69" s="242" t="inlineStr">
        <is>
          <t>nonnum:domainItemType</t>
        </is>
      </c>
      <c r="D69" s="242" t="inlineStr">
        <is>
          <t>duration</t>
        </is>
      </c>
      <c r="E69" s="242" t="n"/>
    </row>
    <row r="70">
      <c r="A70" s="377" t="inlineStr">
        <is>
          <t>ForeignInstitutionsMember</t>
        </is>
      </c>
      <c r="B70" s="242" t="inlineStr">
        <is>
          <t>Foreign - institutions [Member]</t>
        </is>
      </c>
      <c r="C70" s="242" t="inlineStr">
        <is>
          <t>nonnum:domainItemType</t>
        </is>
      </c>
      <c r="D70" s="242" t="inlineStr">
        <is>
          <t>duration</t>
        </is>
      </c>
      <c r="E70" s="242" t="n"/>
    </row>
    <row r="71">
      <c r="A71" s="377" t="inlineStr">
        <is>
          <t>ForeignPortfolioInvestorMember</t>
        </is>
      </c>
      <c r="B71" s="242" t="inlineStr">
        <is>
          <t>Foreign portfolio investor [Member]</t>
        </is>
      </c>
      <c r="C71" s="242" t="inlineStr">
        <is>
          <t>nonnum:domainItemType</t>
        </is>
      </c>
      <c r="D71" s="242" t="inlineStr">
        <is>
          <t>duration</t>
        </is>
      </c>
      <c r="E71" s="242" t="n"/>
    </row>
    <row r="72">
      <c r="A72" s="377" t="inlineStr">
        <is>
          <t>OtherForeignShareholdersMember</t>
        </is>
      </c>
      <c r="B72" s="242" t="inlineStr">
        <is>
          <t>Other foreign shareholders [Member]</t>
        </is>
      </c>
      <c r="C72" s="242" t="inlineStr">
        <is>
          <t>nonnum:domainItemType</t>
        </is>
      </c>
      <c r="D72" s="242" t="inlineStr">
        <is>
          <t>duration</t>
        </is>
      </c>
      <c r="E72" s="242" t="n"/>
    </row>
    <row r="73">
      <c r="A73" s="378" t="inlineStr">
        <is>
          <t>ForeignMember</t>
        </is>
      </c>
      <c r="B73" s="379" t="inlineStr">
        <is>
          <t>Foreign [Member]</t>
        </is>
      </c>
      <c r="C73" s="379" t="inlineStr">
        <is>
          <t>nonnum:domainItemType</t>
        </is>
      </c>
      <c r="D73" s="379" t="inlineStr">
        <is>
          <t>duration</t>
        </is>
      </c>
      <c r="E73" s="242" t="n"/>
    </row>
    <row r="74" ht="29" customHeight="1">
      <c r="A74" s="378" t="inlineStr">
        <is>
          <t>ShareholdingOfPromoterAndPromoterGroupMember</t>
        </is>
      </c>
      <c r="B74" s="379" t="inlineStr">
        <is>
          <t>Shareholding of promoter and promoter group [Member]</t>
        </is>
      </c>
      <c r="C74" s="379" t="inlineStr">
        <is>
          <t>nonnum:domainItemType</t>
        </is>
      </c>
      <c r="D74" s="379" t="inlineStr">
        <is>
          <t>duration</t>
        </is>
      </c>
      <c r="E74" s="242" t="n"/>
    </row>
    <row r="75">
      <c r="A75" s="380" t="inlineStr">
        <is>
          <t>MutualFundsOrUTIMember</t>
        </is>
      </c>
      <c r="B75" s="242" t="inlineStr">
        <is>
          <t>Mutual funds or UTI [Member]</t>
        </is>
      </c>
      <c r="C75" s="242" t="inlineStr">
        <is>
          <t>nonnum:domainItemType</t>
        </is>
      </c>
      <c r="D75" s="242" t="inlineStr">
        <is>
          <t>duration</t>
        </is>
      </c>
      <c r="E75" s="242" t="n"/>
    </row>
    <row r="76">
      <c r="A76" s="380" t="inlineStr">
        <is>
          <t>VentureCapitalFundsMember</t>
        </is>
      </c>
      <c r="B76" s="242" t="inlineStr">
        <is>
          <t>Venture capital funds [Member]</t>
        </is>
      </c>
      <c r="C76" s="242" t="inlineStr">
        <is>
          <t>nonnum:domainItemType</t>
        </is>
      </c>
      <c r="D76" s="242" t="inlineStr">
        <is>
          <t>duration</t>
        </is>
      </c>
      <c r="E76" s="242" t="n"/>
    </row>
    <row r="77">
      <c r="A77" s="380" t="inlineStr">
        <is>
          <t>AlternativeInvestmentFundsMember</t>
        </is>
      </c>
      <c r="B77" s="242" t="inlineStr">
        <is>
          <t>Alternative investment funds [Member]</t>
        </is>
      </c>
      <c r="C77" s="242" t="inlineStr">
        <is>
          <t>nonnum:domainItemType</t>
        </is>
      </c>
      <c r="D77" s="242" t="inlineStr">
        <is>
          <t>duration</t>
        </is>
      </c>
      <c r="E77" s="242" t="n"/>
    </row>
    <row r="78">
      <c r="A78" s="380" t="inlineStr">
        <is>
          <t>BanksMember</t>
        </is>
      </c>
      <c r="B78" s="242" t="inlineStr">
        <is>
          <t>Banks [Member]</t>
        </is>
      </c>
      <c r="C78" s="242" t="inlineStr">
        <is>
          <t>nonnum:domainItemType</t>
        </is>
      </c>
      <c r="D78" s="242" t="inlineStr">
        <is>
          <t>duration</t>
        </is>
      </c>
      <c r="E78" s="242" t="n"/>
    </row>
    <row r="79">
      <c r="A79" s="380" t="inlineStr">
        <is>
          <t>InsuranceCompaniesMember</t>
        </is>
      </c>
      <c r="B79" s="242" t="inlineStr">
        <is>
          <t>Insurance Companies [Member]</t>
        </is>
      </c>
      <c r="C79" s="242" t="inlineStr">
        <is>
          <t>nonnum:domainItemType</t>
        </is>
      </c>
      <c r="D79" s="242" t="inlineStr">
        <is>
          <t>duration</t>
        </is>
      </c>
      <c r="E79" s="242" t="n"/>
    </row>
    <row r="80">
      <c r="A80" s="380" t="inlineStr">
        <is>
          <t>ProvidentFundsOrPensionFundsMember</t>
        </is>
      </c>
      <c r="B80" s="242" t="inlineStr">
        <is>
          <t>Provident Funds or pension funds [Member]</t>
        </is>
      </c>
      <c r="C80" s="242" t="inlineStr">
        <is>
          <t>nonnum:domainItemType</t>
        </is>
      </c>
      <c r="D80" s="242" t="inlineStr">
        <is>
          <t>duration</t>
        </is>
      </c>
      <c r="E80" s="242" t="n"/>
    </row>
    <row r="81">
      <c r="A81" s="380" t="inlineStr">
        <is>
          <t>AssetReconstructionCompaniesMember</t>
        </is>
      </c>
      <c r="B81" s="242" t="inlineStr">
        <is>
          <t>Asset reconstruction companies [Member]</t>
        </is>
      </c>
      <c r="C81" s="242" t="inlineStr">
        <is>
          <t>nonnum:domainItemType</t>
        </is>
      </c>
      <c r="D81" s="242" t="inlineStr">
        <is>
          <t>duration</t>
        </is>
      </c>
      <c r="E81" s="242" t="n"/>
    </row>
    <row r="82">
      <c r="A82" s="380" t="inlineStr">
        <is>
          <t>SovereignWealthFundsDomesticMember</t>
        </is>
      </c>
      <c r="B82" s="242" t="inlineStr">
        <is>
          <t>Sovereign wealth funds domestic [Member]</t>
        </is>
      </c>
      <c r="C82" s="242" t="inlineStr">
        <is>
          <t>nonnum:domainItemType</t>
        </is>
      </c>
      <c r="D82" s="242" t="inlineStr">
        <is>
          <t>duration</t>
        </is>
      </c>
      <c r="E82" s="242" t="n"/>
    </row>
    <row r="83">
      <c r="A83" s="381" t="inlineStr">
        <is>
          <t>NBFCsRegisteredWithRBIMember</t>
        </is>
      </c>
      <c r="B83" s="242" t="inlineStr">
        <is>
          <t>NBFCs registered with RBI [Member]</t>
        </is>
      </c>
      <c r="C83" s="242" t="inlineStr">
        <is>
          <t>nonnum:domainItemType</t>
        </is>
      </c>
      <c r="D83" s="242" t="inlineStr">
        <is>
          <t>duration</t>
        </is>
      </c>
      <c r="E83" s="242" t="n"/>
    </row>
    <row r="84">
      <c r="A84" s="380" t="inlineStr">
        <is>
          <t>OtherFinancialInstitutionsMember</t>
        </is>
      </c>
      <c r="B84" s="242" t="inlineStr">
        <is>
          <t>Other financial institutions [Member]</t>
        </is>
      </c>
      <c r="C84" s="242" t="inlineStr">
        <is>
          <t>nonnum:domainItemType</t>
        </is>
      </c>
      <c r="D84" s="242" t="inlineStr">
        <is>
          <t>duration</t>
        </is>
      </c>
      <c r="E84" s="242" t="n"/>
    </row>
    <row r="85">
      <c r="A85" s="380" t="inlineStr">
        <is>
          <t>OtherInstitutionsDomesticMember</t>
        </is>
      </c>
      <c r="B85" s="242" t="inlineStr">
        <is>
          <t>Other institutions domestic [Member]</t>
        </is>
      </c>
      <c r="C85" s="242" t="inlineStr">
        <is>
          <t>nonnum:domainItemType</t>
        </is>
      </c>
      <c r="D85" s="242" t="inlineStr">
        <is>
          <t>duration</t>
        </is>
      </c>
      <c r="E85" s="242" t="n"/>
    </row>
    <row r="86">
      <c r="A86" s="382" t="inlineStr">
        <is>
          <t>InstitutionsDomesticMember</t>
        </is>
      </c>
      <c r="B86" s="379" t="inlineStr">
        <is>
          <t>Institutions domestic [Member]</t>
        </is>
      </c>
      <c r="C86" s="242" t="inlineStr">
        <is>
          <t>nonnum:domainItemType</t>
        </is>
      </c>
      <c r="D86" s="242" t="inlineStr">
        <is>
          <t>duration</t>
        </is>
      </c>
      <c r="E86" s="242" t="n"/>
    </row>
    <row r="87">
      <c r="A87" s="380" t="inlineStr">
        <is>
          <t>ForeignDirectInvestmentMember</t>
        </is>
      </c>
      <c r="B87" s="242" t="inlineStr">
        <is>
          <t>Foreign direct investment [Member]</t>
        </is>
      </c>
      <c r="C87" s="242" t="inlineStr">
        <is>
          <t>nonnum:domainItemType</t>
        </is>
      </c>
      <c r="D87" s="242" t="inlineStr">
        <is>
          <t>duration</t>
        </is>
      </c>
      <c r="E87" s="242" t="n"/>
    </row>
    <row r="88">
      <c r="A88" s="380" t="inlineStr">
        <is>
          <t>ForeignVentureCapitalInvestorsMember</t>
        </is>
      </c>
      <c r="B88" s="242" t="inlineStr">
        <is>
          <t>Foreign venture capital investors [Member]</t>
        </is>
      </c>
      <c r="C88" s="242" t="inlineStr">
        <is>
          <t>nonnum:domainItemType</t>
        </is>
      </c>
      <c r="D88" s="242" t="inlineStr">
        <is>
          <t>duration</t>
        </is>
      </c>
      <c r="E88" s="242" t="n"/>
    </row>
    <row r="89">
      <c r="A89" s="380" t="inlineStr">
        <is>
          <t>SovereignWealthFundsForeignMember</t>
        </is>
      </c>
      <c r="B89" s="242" t="inlineStr">
        <is>
          <t>Sovereign wealth funds foreign [Member]</t>
        </is>
      </c>
      <c r="C89" s="242" t="inlineStr">
        <is>
          <t>nonnum:domainItemType</t>
        </is>
      </c>
      <c r="D89" s="242" t="inlineStr">
        <is>
          <t>duration</t>
        </is>
      </c>
      <c r="E89" s="242" t="n"/>
    </row>
    <row r="90" ht="29" customHeight="1">
      <c r="A90" s="380" t="inlineStr">
        <is>
          <t>InstitutionsForeignPortfolioInvestorCategoryOneMember</t>
        </is>
      </c>
      <c r="B90" s="242" t="inlineStr">
        <is>
          <t>Institutions foreign portfolio investor catergory one [Member]</t>
        </is>
      </c>
      <c r="C90" s="242" t="inlineStr">
        <is>
          <t>nonnum:domainItemType</t>
        </is>
      </c>
      <c r="D90" s="242" t="inlineStr">
        <is>
          <t>duration</t>
        </is>
      </c>
      <c r="E90" s="242" t="n"/>
    </row>
    <row r="91" ht="29" customHeight="1">
      <c r="A91" s="380" t="inlineStr">
        <is>
          <t>InstitutionsForeignPortfolioInvestorCategoryTwoMember</t>
        </is>
      </c>
      <c r="B91" s="242" t="inlineStr">
        <is>
          <t>Institutions foreign portfolio investor catergory two [Member]</t>
        </is>
      </c>
      <c r="C91" s="242" t="inlineStr">
        <is>
          <t>nonnum:domainItemType</t>
        </is>
      </c>
      <c r="D91" s="242" t="inlineStr">
        <is>
          <t>duration</t>
        </is>
      </c>
      <c r="E91" s="242" t="n"/>
    </row>
    <row r="92">
      <c r="A92" s="380" t="inlineStr">
        <is>
          <t>OverseasDepositoriesMember</t>
        </is>
      </c>
      <c r="B92" s="242" t="inlineStr">
        <is>
          <t>Overseas Depositories [Member]</t>
        </is>
      </c>
      <c r="C92" s="242" t="inlineStr">
        <is>
          <t>nonnum:domainItemType</t>
        </is>
      </c>
      <c r="D92" s="242" t="inlineStr">
        <is>
          <t>duration</t>
        </is>
      </c>
      <c r="E92" s="242" t="n"/>
    </row>
    <row r="93">
      <c r="A93" s="380" t="inlineStr">
        <is>
          <t>OtherInstitutionsForeignMember</t>
        </is>
      </c>
      <c r="B93" s="242" t="inlineStr">
        <is>
          <t>Other institutions foreign [Member]</t>
        </is>
      </c>
      <c r="C93" s="242" t="inlineStr">
        <is>
          <t>nonnum:domainItemType</t>
        </is>
      </c>
      <c r="D93" s="242" t="inlineStr">
        <is>
          <t>duration</t>
        </is>
      </c>
      <c r="E93" s="242" t="n"/>
    </row>
    <row r="94">
      <c r="A94" s="382" t="inlineStr">
        <is>
          <t>InstitutionsForeignMember</t>
        </is>
      </c>
      <c r="B94" s="379" t="inlineStr">
        <is>
          <t>Institutions foreign [Member]</t>
        </is>
      </c>
      <c r="C94" s="242" t="inlineStr">
        <is>
          <t>nonnum:domainItemType</t>
        </is>
      </c>
      <c r="D94" s="242" t="inlineStr">
        <is>
          <t>duration</t>
        </is>
      </c>
      <c r="E94" s="242" t="n"/>
    </row>
    <row r="95">
      <c r="A95" s="380" t="inlineStr">
        <is>
          <t>CentralGovernmentOrPresidentOfIndiaMember</t>
        </is>
      </c>
      <c r="B95" s="242" t="inlineStr">
        <is>
          <t>Central government or president of india [Member]</t>
        </is>
      </c>
      <c r="C95" s="242" t="inlineStr">
        <is>
          <t>nonnum:domainItemType</t>
        </is>
      </c>
      <c r="D95" s="242" t="inlineStr">
        <is>
          <t>duration</t>
        </is>
      </c>
      <c r="E95" s="242" t="n"/>
    </row>
    <row r="96">
      <c r="A96" s="380" t="inlineStr">
        <is>
          <t>StateGovernmentsOrGovernorsMember</t>
        </is>
      </c>
      <c r="B96" s="242" t="inlineStr">
        <is>
          <t>State governments or governors [Member]</t>
        </is>
      </c>
      <c r="C96" s="242" t="inlineStr">
        <is>
          <t>nonnum:domainItemType</t>
        </is>
      </c>
      <c r="D96" s="242" t="inlineStr">
        <is>
          <t>duration</t>
        </is>
      </c>
      <c r="E96" s="242" t="n"/>
    </row>
    <row r="97" ht="43.5" customHeight="1">
      <c r="A97" s="380" t="inlineStr">
        <is>
          <t>ShareholdingByCompaniesOrBodiesCorporateWhereCentralOrStateGovernmentIsPromoterMember</t>
        </is>
      </c>
      <c r="B97" s="242" t="inlineStr">
        <is>
          <t>Shareholding by companies or bodies corporatewhere central or state government is promoter [Member]</t>
        </is>
      </c>
      <c r="C97" s="242" t="inlineStr">
        <is>
          <t>nonnum:domainItemType</t>
        </is>
      </c>
      <c r="D97" s="242" t="inlineStr">
        <is>
          <t>duration</t>
        </is>
      </c>
      <c r="E97" s="242" t="n"/>
    </row>
    <row r="98">
      <c r="A98" s="382" t="inlineStr">
        <is>
          <t>GovernmentsMember</t>
        </is>
      </c>
      <c r="B98" s="379" t="inlineStr">
        <is>
          <t>Goverments [Member]</t>
        </is>
      </c>
      <c r="C98" s="242" t="inlineStr">
        <is>
          <t>nonnum:domainItemType</t>
        </is>
      </c>
      <c r="D98" s="242" t="inlineStr">
        <is>
          <t>duration</t>
        </is>
      </c>
      <c r="E98" s="242" t="n"/>
    </row>
    <row r="99">
      <c r="A99" s="380" t="inlineStr">
        <is>
          <t>AssociateCompaniesOrSubsidiariesMember</t>
        </is>
      </c>
      <c r="B99" s="242" t="inlineStr">
        <is>
          <t>Associate companies or subsidiaries [Member]</t>
        </is>
      </c>
      <c r="C99" s="242" t="inlineStr">
        <is>
          <t>nonnum:domainItemType</t>
        </is>
      </c>
      <c r="D99" s="242" t="inlineStr">
        <is>
          <t>duration</t>
        </is>
      </c>
      <c r="E99" s="242" t="n"/>
    </row>
    <row r="100">
      <c r="A100" s="380" t="inlineStr">
        <is>
          <t>DirectorsAndDirectorsRelativesMember</t>
        </is>
      </c>
      <c r="B100" s="242" t="inlineStr">
        <is>
          <t>Directors and directors relatives [Member]</t>
        </is>
      </c>
      <c r="C100" s="242" t="inlineStr">
        <is>
          <t>nonnum:domainItemType</t>
        </is>
      </c>
      <c r="D100" s="242" t="inlineStr">
        <is>
          <t>duration</t>
        </is>
      </c>
      <c r="E100" s="242" t="n"/>
    </row>
    <row r="101">
      <c r="A101" s="380" t="inlineStr">
        <is>
          <t>KeyManagerialPersonnelMember</t>
        </is>
      </c>
      <c r="B101" s="242" t="inlineStr">
        <is>
          <t>Key managerial personnel [Member]</t>
        </is>
      </c>
      <c r="C101" s="242" t="inlineStr">
        <is>
          <t>nonnum:domainItemType</t>
        </is>
      </c>
      <c r="D101" s="242" t="inlineStr">
        <is>
          <t>duration</t>
        </is>
      </c>
      <c r="E101" s="242" t="n"/>
    </row>
    <row r="102" ht="29" customHeight="1">
      <c r="A102" s="242" t="inlineStr">
        <is>
          <t>RelativesOfPromotersOtherThanPromoterGroupMember</t>
        </is>
      </c>
      <c r="B102" s="242" t="inlineStr">
        <is>
          <t>Relatives of promoters other than promoter group [Member]</t>
        </is>
      </c>
      <c r="C102" s="242" t="inlineStr">
        <is>
          <t>nonnum:domainItemType</t>
        </is>
      </c>
      <c r="D102" s="242" t="inlineStr">
        <is>
          <t>duration</t>
        </is>
      </c>
      <c r="E102" s="242" t="n"/>
    </row>
    <row r="103" ht="43.5" customHeight="1">
      <c r="A103" s="242" t="inlineStr">
        <is>
          <t>TrustsWhereAnyPersonBelongingToPromoterAndPromoterGroupIsTrusteeOrBeneficiaryOrAuthorOfTrustMember</t>
        </is>
      </c>
      <c r="B103" s="242" t="inlineStr">
        <is>
          <t>Trusts where any person belonging to promoter and promoter group isis trustee or beneficiary or author of trust [Member]</t>
        </is>
      </c>
      <c r="C103" s="242" t="inlineStr">
        <is>
          <t>nonnum:domainItemType</t>
        </is>
      </c>
      <c r="D103" s="242" t="inlineStr">
        <is>
          <t>duration</t>
        </is>
      </c>
      <c r="E103" s="242" t="n"/>
    </row>
    <row r="104">
      <c r="A104" s="242" t="inlineStr">
        <is>
          <t>InvestorEducationAndProtectionFundMember</t>
        </is>
      </c>
      <c r="B104" s="242" t="inlineStr">
        <is>
          <t>Investor education and protection fund [Member]</t>
        </is>
      </c>
      <c r="C104" s="242" t="inlineStr">
        <is>
          <t>nonnum:domainItemType</t>
        </is>
      </c>
      <c r="D104" s="242" t="inlineStr">
        <is>
          <t>duration</t>
        </is>
      </c>
      <c r="E104" s="242" t="n"/>
    </row>
    <row r="105" ht="29" customHeight="1">
      <c r="A105" s="242" t="inlineStr">
        <is>
          <t>ResidentIndividualShareholdersHoldingNominalShareCapitalUpToRsTwoLakhMember</t>
        </is>
      </c>
      <c r="B105" s="242" t="inlineStr">
        <is>
          <t>Resident individual shareholders holding nominal share capital up to rs two lakh [Member]</t>
        </is>
      </c>
      <c r="C105" s="242" t="inlineStr">
        <is>
          <t>nonnum:domainItemType</t>
        </is>
      </c>
      <c r="D105" s="242" t="inlineStr">
        <is>
          <t>duration</t>
        </is>
      </c>
      <c r="E105" s="242" t="n"/>
    </row>
    <row r="106" ht="29" customHeight="1">
      <c r="A106" s="242" t="inlineStr">
        <is>
          <t>ResidentIndividualShareholdersHoldingNominalShareCapitalInExcessOfRsTwoLakhMember</t>
        </is>
      </c>
      <c r="B106" s="242" t="inlineStr">
        <is>
          <t>Resident individual shareholders holding nominal share capital in excess of rs two lakh [Member]</t>
        </is>
      </c>
      <c r="C106" s="242" t="inlineStr">
        <is>
          <t>nonnum:domainItemType</t>
        </is>
      </c>
      <c r="D106" s="242" t="inlineStr">
        <is>
          <t>duration</t>
        </is>
      </c>
      <c r="E106" s="242" t="n"/>
    </row>
    <row r="107">
      <c r="A107" s="242" t="inlineStr">
        <is>
          <t>NonResidentIndiansMember</t>
        </is>
      </c>
      <c r="B107" s="242" t="inlineStr">
        <is>
          <t>Non resident indians [Member]</t>
        </is>
      </c>
      <c r="C107" s="242" t="inlineStr">
        <is>
          <t>nonnum:domainItemType</t>
        </is>
      </c>
      <c r="D107" s="242" t="inlineStr">
        <is>
          <t>duration</t>
        </is>
      </c>
      <c r="E107" s="242" t="n"/>
    </row>
    <row r="108">
      <c r="A108" s="242" t="inlineStr">
        <is>
          <t>ForeignNationalsMember</t>
        </is>
      </c>
      <c r="B108" s="242" t="inlineStr">
        <is>
          <t>Foreign nationals [Member]</t>
        </is>
      </c>
      <c r="C108" s="242" t="inlineStr">
        <is>
          <t>nonnum:domainItemType</t>
        </is>
      </c>
      <c r="D108" s="242" t="inlineStr">
        <is>
          <t>duration</t>
        </is>
      </c>
      <c r="E108" s="242" t="n"/>
    </row>
    <row r="109">
      <c r="A109" s="379" t="inlineStr">
        <is>
          <t>ForeignCompaniesMember</t>
        </is>
      </c>
      <c r="B109" s="242" t="inlineStr">
        <is>
          <t>Foreign companies [Member]</t>
        </is>
      </c>
      <c r="C109" s="242" t="inlineStr">
        <is>
          <t>nonnum:domainItemType</t>
        </is>
      </c>
      <c r="D109" s="242" t="inlineStr">
        <is>
          <t>duration</t>
        </is>
      </c>
      <c r="E109" s="242" t="n"/>
    </row>
    <row r="110">
      <c r="A110" s="242" t="inlineStr">
        <is>
          <t>BodiesCorporateMember</t>
        </is>
      </c>
      <c r="B110" s="242" t="inlineStr">
        <is>
          <t>Bodies corporate [Member]</t>
        </is>
      </c>
      <c r="C110" s="242" t="inlineStr">
        <is>
          <t>nonnum:domainItemType</t>
        </is>
      </c>
      <c r="D110" s="242" t="inlineStr">
        <is>
          <t>duration</t>
        </is>
      </c>
      <c r="E110" s="242" t="n"/>
    </row>
    <row r="111">
      <c r="A111" s="242" t="inlineStr">
        <is>
          <t>OtherNonInstitutionsMember</t>
        </is>
      </c>
      <c r="B111" s="242" t="inlineStr">
        <is>
          <t>Other non-institutions [Member]</t>
        </is>
      </c>
      <c r="C111" s="242" t="inlineStr">
        <is>
          <t>nonnum:domainItemType</t>
        </is>
      </c>
      <c r="D111" s="242" t="inlineStr">
        <is>
          <t>duration</t>
        </is>
      </c>
      <c r="E111" s="242" t="n"/>
    </row>
    <row r="112">
      <c r="A112" s="383" t="inlineStr">
        <is>
          <t>NonInstitutionsMember</t>
        </is>
      </c>
      <c r="B112" s="379" t="inlineStr">
        <is>
          <t>Non-institutions [Member]</t>
        </is>
      </c>
      <c r="C112" s="379" t="inlineStr">
        <is>
          <t>nonnum:domainItemType</t>
        </is>
      </c>
      <c r="D112" s="379" t="inlineStr">
        <is>
          <t>duration</t>
        </is>
      </c>
      <c r="E112" s="242" t="n"/>
    </row>
    <row r="113">
      <c r="A113" s="383" t="inlineStr">
        <is>
          <t>PublicShareholdingMember</t>
        </is>
      </c>
      <c r="B113" s="379" t="inlineStr">
        <is>
          <t>Public shareholding [Member]</t>
        </is>
      </c>
      <c r="C113" s="379" t="inlineStr">
        <is>
          <t>nonnum:domainItemType</t>
        </is>
      </c>
      <c r="D113" s="379" t="inlineStr">
        <is>
          <t>duration</t>
        </is>
      </c>
      <c r="E113" s="242" t="n"/>
    </row>
    <row r="114">
      <c r="A114" s="384" t="inlineStr">
        <is>
          <t>CustodianOrDRHolderMember</t>
        </is>
      </c>
      <c r="B114" s="242" t="inlineStr">
        <is>
          <t>Custodian or DR holder [Member]</t>
        </is>
      </c>
      <c r="C114" s="242" t="inlineStr">
        <is>
          <t>nonnum:domainItemType</t>
        </is>
      </c>
      <c r="D114" s="242" t="inlineStr">
        <is>
          <t>duration</t>
        </is>
      </c>
      <c r="E114" s="242" t="n"/>
    </row>
    <row r="115">
      <c r="A115" s="384" t="inlineStr">
        <is>
          <t>EmployeeBenefitsTrustsMember</t>
        </is>
      </c>
      <c r="B115" s="242" t="inlineStr">
        <is>
          <t>Employee benefits trusts [Member]</t>
        </is>
      </c>
      <c r="C115" s="242" t="inlineStr">
        <is>
          <t>nonnum:domainItemType</t>
        </is>
      </c>
      <c r="D115" s="242" t="inlineStr">
        <is>
          <t>duration</t>
        </is>
      </c>
      <c r="E115" s="242" t="n"/>
    </row>
    <row r="116" ht="29" customHeight="1">
      <c r="A116" s="385" t="inlineStr">
        <is>
          <t>SharesHeldByNonPromoterNonPublicShareholdersMember</t>
        </is>
      </c>
      <c r="B116" s="379" t="inlineStr">
        <is>
          <t>Shares held by non-promoter non-public shareholders [Member]</t>
        </is>
      </c>
      <c r="C116" s="379" t="inlineStr">
        <is>
          <t>nonnum:domainItemType</t>
        </is>
      </c>
      <c r="D116" s="379" t="inlineStr">
        <is>
          <t>duration</t>
        </is>
      </c>
      <c r="E116" s="242" t="n"/>
    </row>
    <row r="117">
      <c r="A117" s="378" t="inlineStr">
        <is>
          <t>ShareholdingPatternMember</t>
        </is>
      </c>
      <c r="B117" s="379" t="inlineStr">
        <is>
          <t>Shareholding pattern [Member]</t>
        </is>
      </c>
      <c r="C117" s="379" t="inlineStr">
        <is>
          <t>nonnum:domainItemType</t>
        </is>
      </c>
      <c r="D117" s="379" t="inlineStr">
        <is>
          <t>duration</t>
        </is>
      </c>
      <c r="E117" s="242" t="n"/>
    </row>
    <row r="118" ht="58" customHeight="1">
      <c r="A118" s="242" t="inlineStr">
        <is>
          <t>NumberOfShareholders</t>
        </is>
      </c>
      <c r="B118" s="242" t="inlineStr">
        <is>
          <t>Number of shareholders</t>
        </is>
      </c>
      <c r="C118" s="242" t="inlineStr">
        <is>
          <t>xbrli:decimalItemType</t>
        </is>
      </c>
      <c r="D118" s="242" t="inlineStr">
        <is>
          <t>instant</t>
        </is>
      </c>
      <c r="E118" s="242" t="inlineStr">
        <is>
          <t>Total of all "More than 1 percentage (Column F)" for selected "Category (Column E)" should be lower than or equal to "Category (Column F)" for selected "Category (Column E)"</t>
        </is>
      </c>
    </row>
    <row r="119" ht="29" customHeight="1">
      <c r="A119" s="242" t="inlineStr">
        <is>
          <t>NumberOfFullyPaidUpEquityShares</t>
        </is>
      </c>
      <c r="B119" s="242" t="inlineStr">
        <is>
          <t>Number of fully paid up equity shares</t>
        </is>
      </c>
      <c r="C119" s="242" t="inlineStr">
        <is>
          <t>xbrli:sharesItemType</t>
        </is>
      </c>
      <c r="D119" s="242" t="inlineStr">
        <is>
          <t>instant</t>
        </is>
      </c>
      <c r="E119" s="386" t="inlineStr">
        <is>
          <t>1) This is mandatory field.
2) Only numeric value allowed.</t>
        </is>
      </c>
    </row>
    <row r="120" ht="29" customHeight="1">
      <c r="A120" s="242" t="inlineStr">
        <is>
          <t>NumberOfPartlyPaidUpEquityShares</t>
        </is>
      </c>
      <c r="B120" s="242" t="inlineStr">
        <is>
          <t>Number of partly paid-up equity shares</t>
        </is>
      </c>
      <c r="C120" s="242" t="inlineStr">
        <is>
          <t>xbrli:sharesItemType</t>
        </is>
      </c>
      <c r="D120" s="242" t="inlineStr">
        <is>
          <t>instant</t>
        </is>
      </c>
      <c r="E120" s="386" t="inlineStr">
        <is>
          <t>1) This is mandatory field.
2) Only numeric value allowed.</t>
        </is>
      </c>
    </row>
    <row r="121" ht="29" customHeight="1">
      <c r="A121" s="242" t="inlineStr">
        <is>
          <t>NumberOfSharesUnderlyingOutstandingDepositoryReceipts</t>
        </is>
      </c>
      <c r="B121" s="242" t="inlineStr">
        <is>
          <t>Number of shares underlying outstanding depository receipts</t>
        </is>
      </c>
      <c r="C121" s="242" t="inlineStr">
        <is>
          <t>xbrli:sharesItemType</t>
        </is>
      </c>
      <c r="D121" s="242" t="inlineStr">
        <is>
          <t>instant</t>
        </is>
      </c>
      <c r="E121" s="386" t="inlineStr">
        <is>
          <t>1) This is mandatory field.
2) Only numeric value allowed.</t>
        </is>
      </c>
    </row>
    <row r="122" ht="43.5" customHeight="1">
      <c r="A122" s="242" t="inlineStr">
        <is>
          <t>NumberOfShares</t>
        </is>
      </c>
      <c r="B122" s="242" t="inlineStr">
        <is>
          <t>Total number of shares</t>
        </is>
      </c>
      <c r="C122" s="242" t="inlineStr">
        <is>
          <t>xbrli:sharesItemType</t>
        </is>
      </c>
      <c r="D122" s="242" t="inlineStr">
        <is>
          <t>instant</t>
        </is>
      </c>
      <c r="E122" s="386" t="inlineStr">
        <is>
          <t>Total nos. shares held should be equal to "No. of fully paid up equity shares held, No. of Partly paid-up equity shares held, No. of shares underlying Depository Receipts".</t>
        </is>
      </c>
    </row>
    <row r="123" ht="43.5" customHeight="1">
      <c r="A123" s="242" t="inlineStr">
        <is>
          <t>ShareholdingAsAPercentageOfTotalNumberOfShares</t>
        </is>
      </c>
      <c r="B123" s="242" t="inlineStr">
        <is>
          <t>Shareholding as a percentage of total number of shares held by promoters and public shareholders and custodians or DR holders</t>
        </is>
      </c>
      <c r="C123" s="242" t="inlineStr">
        <is>
          <t>num:percentItemType</t>
        </is>
      </c>
      <c r="D123" s="242" t="inlineStr">
        <is>
          <t>instant</t>
        </is>
      </c>
      <c r="E123" s="242" t="inlineStr">
        <is>
          <t>In case of public share holding percentage can not be less than one percentage.</t>
        </is>
      </c>
    </row>
    <row r="124" ht="43.5" customHeight="1">
      <c r="A124" s="242" t="inlineStr">
        <is>
          <t>NumberOfVotingRightsHeldBySameClassOfSecurities</t>
        </is>
      </c>
      <c r="B124" s="242" t="inlineStr">
        <is>
          <t>Number of voting rights held by same class of securities</t>
        </is>
      </c>
      <c r="C124" s="242" t="inlineStr">
        <is>
          <t>xbrli:decimalItemType</t>
        </is>
      </c>
      <c r="D124" s="242" t="inlineStr">
        <is>
          <t>instant</t>
        </is>
      </c>
      <c r="E124" s="386" t="inlineStr">
        <is>
          <t>1) Value must be equal to "No. of fully paid up equity shares held (IV)".
2) Only numeric value allowed.</t>
        </is>
      </c>
    </row>
    <row r="125" ht="29" customHeight="1">
      <c r="A125" s="242" t="inlineStr">
        <is>
          <t>NumberOfVotingRightsHeldByDifferentialVotingRights</t>
        </is>
      </c>
      <c r="B125" s="242" t="inlineStr">
        <is>
          <t>Number of voting rights held by differential voting rights</t>
        </is>
      </c>
      <c r="C125" s="242" t="inlineStr">
        <is>
          <t>xbrli:decimalItemType</t>
        </is>
      </c>
      <c r="D125" s="242" t="inlineStr">
        <is>
          <t>instant</t>
        </is>
      </c>
      <c r="E125" s="386" t="inlineStr">
        <is>
          <t>1) This is mandatory field.
2) Only numeric value allowed.</t>
        </is>
      </c>
    </row>
    <row r="126" ht="29" customHeight="1">
      <c r="A126" s="379" t="inlineStr">
        <is>
          <t>NumberOfVotingRights</t>
        </is>
      </c>
      <c r="B126" s="242" t="inlineStr">
        <is>
          <t>Total Number of voting rights</t>
        </is>
      </c>
      <c r="C126" s="242" t="inlineStr">
        <is>
          <t>xbrli:decimalItemType</t>
        </is>
      </c>
      <c r="D126" s="242" t="inlineStr">
        <is>
          <t>instant</t>
        </is>
      </c>
      <c r="E126" s="386" t="inlineStr">
        <is>
          <t>Total No. of Voting rights should be equal to "Class X", "Class Y".</t>
        </is>
      </c>
    </row>
    <row r="127">
      <c r="A127" s="242" t="inlineStr">
        <is>
          <t>PercentageOfTotalVotingRights</t>
        </is>
      </c>
      <c r="B127" s="242" t="inlineStr">
        <is>
          <t>Percentage of total number of voting rights</t>
        </is>
      </c>
      <c r="C127" s="242" t="inlineStr">
        <is>
          <t>num:percentItemType</t>
        </is>
      </c>
      <c r="D127" s="242" t="inlineStr">
        <is>
          <t>instant</t>
        </is>
      </c>
      <c r="E127" s="242" t="inlineStr">
        <is>
          <t>Percentage of total number of voting rights</t>
        </is>
      </c>
    </row>
    <row r="128" ht="29" customHeight="1">
      <c r="A128" t="inlineStr">
        <is>
          <t>NumberOfSharesUnderlyingOutstandingConvertibleSecurities</t>
        </is>
      </c>
      <c r="B128" s="242" t="inlineStr">
        <is>
          <t>Number of shares underlying outstanding convertible securities</t>
        </is>
      </c>
      <c r="C128" s="242" t="inlineStr">
        <is>
          <t>xbrli:sharesItemType</t>
        </is>
      </c>
      <c r="D128" s="242" t="inlineStr">
        <is>
          <t>instant</t>
        </is>
      </c>
      <c r="E128" s="386" t="inlineStr">
        <is>
          <t>1) This is mandatory field.
2) Only numeric value allowed.</t>
        </is>
      </c>
    </row>
    <row r="129" ht="29" customHeight="1">
      <c r="A129" t="inlineStr">
        <is>
          <t>NumberOfSharesUnderlyingOutstandingWarrants</t>
        </is>
      </c>
      <c r="B129" s="242" t="inlineStr">
        <is>
          <t>Number of shares underlying outstanding warrants</t>
        </is>
      </c>
      <c r="C129" s="242" t="inlineStr">
        <is>
          <t>xbrli:sharesItemType</t>
        </is>
      </c>
      <c r="D129" s="242" t="inlineStr">
        <is>
          <t>instant</t>
        </is>
      </c>
      <c r="E129" s="386" t="inlineStr">
        <is>
          <t>1) This is mandatory field.
2) Only numeric value allowed.</t>
        </is>
      </c>
    </row>
    <row r="130" ht="29" customHeight="1">
      <c r="A130" t="inlineStr">
        <is>
          <t>NumberOfSharesOutstandingESOPGranted</t>
        </is>
      </c>
      <c r="B130" s="242" t="inlineStr">
        <is>
          <t>Number Of Outstanding ESOP Granted</t>
        </is>
      </c>
      <c r="C130" s="242" t="inlineStr">
        <is>
          <t>xbrli:sharesItemType</t>
        </is>
      </c>
      <c r="D130" s="242" t="inlineStr">
        <is>
          <t>instant</t>
        </is>
      </c>
      <c r="E130" s="386" t="inlineStr">
        <is>
          <t>1) This is mandatory field.
2) Only numeric value allowed.</t>
        </is>
      </c>
    </row>
    <row r="131" ht="87" customHeight="1">
      <c r="A131" t="inlineStr">
        <is>
          <t>NumberOfSharesUnderlyingOutstandingConvertibleSecuritiesWarrantsAndESOP</t>
        </is>
      </c>
      <c r="B131" s="242" t="inlineStr">
        <is>
          <t>Total Number of shares underlying outstanding convertible securities, warrants and ESOP</t>
        </is>
      </c>
      <c r="C131" s="242" t="inlineStr">
        <is>
          <t>xbrli:sharesItemType</t>
        </is>
      </c>
      <c r="D131" s="242" t="inlineStr">
        <is>
          <t>instant</t>
        </is>
      </c>
      <c r="E131" s="386" t="inlineStr">
        <is>
          <t>Total No. of Shares Underlying Outstanding convertible securities, No. of Warrants and ESOP should be equal to "No. Of Shares Underlying Outstanding convertible securities (XA)", "No. of Shares Underlying Outstanding Warrants (XB)", "No. Of Underlying Outstanding ESOP Granted (XC)".</t>
        </is>
      </c>
    </row>
    <row r="132" ht="58" customHeight="1">
      <c r="A132" t="inlineStr">
        <is>
          <t>NumberOfSharesOnFullyDilutedBasisIncludingWarrantsESOPAndConvertibleSecurities</t>
        </is>
      </c>
      <c r="B132" s="242" t="inlineStr">
        <is>
          <t>Total number of shares on fully diluted basis including warrants, ESOP and convertible securities</t>
        </is>
      </c>
      <c r="C132" s="242" t="inlineStr">
        <is>
          <t>xbrli:sharesItemType</t>
        </is>
      </c>
      <c r="D132" s="242" t="inlineStr">
        <is>
          <t>instant</t>
        </is>
      </c>
      <c r="E132" s="386" t="inlineStr">
        <is>
          <t>Total No. of shares on fully diluted basis should be equal to "Total nos. shares held" and "Total No. of Shares Underlying Outstanding convertible securities, No. of Warrants and ESOP"</t>
        </is>
      </c>
    </row>
    <row r="133" ht="43.5" customHeight="1">
      <c r="A133" t="inlineStr">
        <is>
          <t>ShareholdingAsAPercentageAssumingFullConversionOfConvertibleSecuritiesWarrantsAndESOP</t>
        </is>
      </c>
      <c r="B133" s="242" t="inlineStr">
        <is>
          <t>Total shareholding as a percentage assuming full conversion of convertible securities, warrants and ESOP</t>
        </is>
      </c>
      <c r="C133" s="242" t="inlineStr">
        <is>
          <t>num:percentItemType</t>
        </is>
      </c>
      <c r="D133" s="242" t="inlineStr">
        <is>
          <t>instant</t>
        </is>
      </c>
      <c r="E133" s="242" t="inlineStr">
        <is>
          <t>Total shareholding as a percentage assuming full conversion of convertible securities, warrants and ESOP</t>
        </is>
      </c>
    </row>
    <row r="134" ht="43.5" customHeight="1">
      <c r="A134" s="242" t="inlineStr">
        <is>
          <t>NumberOfTheLockedInShares</t>
        </is>
      </c>
      <c r="B134" s="242" t="inlineStr">
        <is>
          <t xml:space="preserve">Number of the locked-in-shares </t>
        </is>
      </c>
      <c r="C134" s="242" t="inlineStr">
        <is>
          <t>xbrli:sharesItemType</t>
        </is>
      </c>
      <c r="D134" s="242" t="inlineStr">
        <is>
          <t>instant</t>
        </is>
      </c>
      <c r="E134" s="386" t="inlineStr">
        <is>
          <t>1) Value should be less than or equal to "Total nos. shares held".
2) Value should be greater than or equal to zero.</t>
        </is>
      </c>
    </row>
    <row r="135" ht="29" customHeight="1">
      <c r="A135" s="242" t="inlineStr">
        <is>
          <t>LockedInSharesAsAPercentageOfTotalNumberOfShares</t>
        </is>
      </c>
      <c r="B135" s="242" t="inlineStr">
        <is>
          <t>Locked-in-shares as a percentage of total number of shares</t>
        </is>
      </c>
      <c r="C135" s="242" t="inlineStr">
        <is>
          <t>num:percentItemType</t>
        </is>
      </c>
      <c r="D135" s="242" t="inlineStr">
        <is>
          <t>instant</t>
        </is>
      </c>
      <c r="E135" s="242" t="inlineStr">
        <is>
          <t>Locked-in-shares as a percentage of total number of shares</t>
        </is>
      </c>
    </row>
    <row r="136" ht="43.5" customHeight="1">
      <c r="A136" s="242" t="inlineStr">
        <is>
          <t>NumberOfSharesEncumberedUnderPledged</t>
        </is>
      </c>
      <c r="B136" s="242" t="inlineStr">
        <is>
          <t>Number of shares encumbered under pledged</t>
        </is>
      </c>
      <c r="C136" s="242" t="inlineStr">
        <is>
          <t>xbrli:sharesItemType</t>
        </is>
      </c>
      <c r="D136" s="242" t="inlineStr">
        <is>
          <t>instant</t>
        </is>
      </c>
      <c r="E136" s="386" t="inlineStr">
        <is>
          <t>1) Value should be less than or equal to "Total nos. shares held".
2) Value should be greater than or equal to zero.</t>
        </is>
      </c>
    </row>
    <row r="137" ht="29" customHeight="1">
      <c r="A137" s="242" t="inlineStr">
        <is>
          <t>EncumberedShareUnderPledgedAsPercentageOfTotalNumberOfShares</t>
        </is>
      </c>
      <c r="B137" s="242" t="inlineStr">
        <is>
          <t>Encumbered share under pledged as percentage of total number of shares</t>
        </is>
      </c>
      <c r="C137" s="242" t="inlineStr">
        <is>
          <t>num:percentItemType</t>
        </is>
      </c>
      <c r="D137" s="242" t="inlineStr">
        <is>
          <t>instant</t>
        </is>
      </c>
      <c r="E137" s="386" t="inlineStr">
        <is>
          <t>Encumbered share under pledged as percentage of total number of shares</t>
        </is>
      </c>
    </row>
    <row r="138" ht="43.5" customHeight="1">
      <c r="A138" s="242" t="inlineStr">
        <is>
          <t>NumberOfSharesEncumberedUnderNonDisposalUndertaking</t>
        </is>
      </c>
      <c r="B138" s="242" t="inlineStr">
        <is>
          <t>Number of shares encumbered under non disposal undertaking</t>
        </is>
      </c>
      <c r="C138" s="242" t="inlineStr">
        <is>
          <t>xbrli:sharesItemType</t>
        </is>
      </c>
      <c r="D138" s="242" t="inlineStr">
        <is>
          <t>instant</t>
        </is>
      </c>
      <c r="E138" s="386" t="inlineStr">
        <is>
          <t>1) Value should be less than or equal to "Total nos. shares held".
2) Value should be greater than or equal to zero.</t>
        </is>
      </c>
    </row>
    <row r="139" ht="29" customHeight="1">
      <c r="A139" s="242" t="inlineStr">
        <is>
          <t>EncumberedShareUnderNonDisposalUndertakingAsPercentageOfTotalNumberOfShares</t>
        </is>
      </c>
      <c r="B139" s="242" t="inlineStr">
        <is>
          <t>Encumbered share under non disposal undertaking as percentage of total number of shares</t>
        </is>
      </c>
      <c r="C139" s="242" t="inlineStr">
        <is>
          <t>num:percentItemType</t>
        </is>
      </c>
      <c r="D139" s="242" t="inlineStr">
        <is>
          <t>instant</t>
        </is>
      </c>
      <c r="E139" s="386" t="inlineStr">
        <is>
          <t>Encumbered share under non disposal undertaking as percentage of total number of shares</t>
        </is>
      </c>
    </row>
    <row r="140" ht="43.5" customHeight="1">
      <c r="A140" s="242" t="inlineStr">
        <is>
          <t>NumberOfSharesEncumberedUnderOtherEncumbrances</t>
        </is>
      </c>
      <c r="B140" s="242" t="inlineStr">
        <is>
          <t>Number of shares encumbered under other encumbrances</t>
        </is>
      </c>
      <c r="C140" s="242" t="inlineStr">
        <is>
          <t>xbrli:sharesItemType</t>
        </is>
      </c>
      <c r="D140" s="242" t="inlineStr">
        <is>
          <t>instant</t>
        </is>
      </c>
      <c r="E140" s="386" t="inlineStr">
        <is>
          <t>1) Value should be less than or equal to "Total nos. shares held".
2) Value should be greater than or equal to zero.</t>
        </is>
      </c>
    </row>
    <row r="141" ht="29" customHeight="1">
      <c r="A141" s="242" t="inlineStr">
        <is>
          <t>EncumberedShareUnderOtherEncumbrancesAsPercentageOfTotalNumberOfShares</t>
        </is>
      </c>
      <c r="B141" s="242" t="inlineStr">
        <is>
          <t>Encumbered share under other encumbrances as percentage of total number of shares</t>
        </is>
      </c>
      <c r="C141" s="242" t="inlineStr">
        <is>
          <t>num:percentItemType</t>
        </is>
      </c>
      <c r="D141" s="242" t="inlineStr">
        <is>
          <t>instant</t>
        </is>
      </c>
      <c r="E141" s="386" t="inlineStr">
        <is>
          <t>Encumbered share under other encumbrances as percentage of total number of shares</t>
        </is>
      </c>
    </row>
    <row r="142" ht="72.5" customHeight="1">
      <c r="A142" s="242" t="inlineStr">
        <is>
          <t>NumberOfSharesEncumbered</t>
        </is>
      </c>
      <c r="B142" s="242" t="inlineStr">
        <is>
          <t>Total number of shares encumbered</t>
        </is>
      </c>
      <c r="C142" s="242" t="inlineStr">
        <is>
          <t>xbrli:sharesItemType</t>
        </is>
      </c>
      <c r="D142" s="242" t="inlineStr">
        <is>
          <t>instant</t>
        </is>
      </c>
      <c r="E142" s="386" t="inlineStr">
        <is>
          <t>1) Total number of shares encumbered should be equal to "Number of Shares pledged (XIV), Non-Disposal Undertaking (XV), Other encumbrances, (XVI)".
2) Total number of shares encumbered cannot be more than "Total nos. shares held"</t>
        </is>
      </c>
    </row>
    <row r="143" ht="29" customHeight="1">
      <c r="A143" s="242" t="inlineStr">
        <is>
          <t>EncumberedSharesHeldAsPercentageOfTotalNumberOfShares</t>
        </is>
      </c>
      <c r="B143" s="242" t="inlineStr">
        <is>
          <t>Encumbered shares held as percentage of total number of shares</t>
        </is>
      </c>
      <c r="C143" s="242" t="inlineStr">
        <is>
          <t>num:percentItemType</t>
        </is>
      </c>
      <c r="D143" s="242" t="inlineStr">
        <is>
          <t>instant</t>
        </is>
      </c>
      <c r="E143" s="386" t="inlineStr">
        <is>
          <t>Encumbered shares held as percentage of total number of shares</t>
        </is>
      </c>
    </row>
    <row r="144" ht="43.5" customHeight="1">
      <c r="A144" s="242" t="inlineStr">
        <is>
          <t>NumberOfEquitySharesHeldInDematerializedForm</t>
        </is>
      </c>
      <c r="B144" s="242" t="inlineStr">
        <is>
          <t>Number of equity shares held in dematerialized form</t>
        </is>
      </c>
      <c r="C144" s="242" t="inlineStr">
        <is>
          <t>xbrli:sharesItemType</t>
        </is>
      </c>
      <c r="D144" s="242" t="inlineStr">
        <is>
          <t>instant</t>
        </is>
      </c>
      <c r="E144" s="386" t="inlineStr">
        <is>
          <t>1) Value should be less than or equal to "Total nos. shares held".
2) Only numeric value allowed.</t>
        </is>
      </c>
    </row>
    <row r="145" ht="58" customHeight="1">
      <c r="A145" s="242" t="inlineStr">
        <is>
          <t>NumberOfSharesUnderSubCategoryOne</t>
        </is>
      </c>
      <c r="B145" s="242" t="inlineStr">
        <is>
          <t>Number of share under sub category one</t>
        </is>
      </c>
      <c r="C145" s="242" t="inlineStr">
        <is>
          <t>xbrli:sharesItemType</t>
        </is>
      </c>
      <c r="D145" s="242" t="inlineStr">
        <is>
          <t>instant</t>
        </is>
      </c>
      <c r="E145" s="386" t="inlineStr">
        <is>
          <t>1) This is mandatory field.
2) Sub-category (i) should be less than or equal to total number of shares.
3) Only numeric value allowed.</t>
        </is>
      </c>
    </row>
    <row r="146" ht="58" customHeight="1">
      <c r="A146" s="242" t="inlineStr">
        <is>
          <t>NumberOfSharesUnderSubCategoryTwo</t>
        </is>
      </c>
      <c r="B146" s="242" t="inlineStr">
        <is>
          <t>Number of share under sub category two</t>
        </is>
      </c>
      <c r="C146" s="242" t="inlineStr">
        <is>
          <t>xbrli:sharesItemType</t>
        </is>
      </c>
      <c r="D146" s="242" t="inlineStr">
        <is>
          <t>instant</t>
        </is>
      </c>
      <c r="E146" s="386" t="inlineStr">
        <is>
          <t>1) This is mandatory field.
2) Sub-category (ii) should be less than or equal to total number of shares.
3) Only numeric value allowed.</t>
        </is>
      </c>
    </row>
    <row r="147" ht="58" customHeight="1">
      <c r="A147" s="242" t="inlineStr">
        <is>
          <t>NumberOfSharesUnderSubCategoryThree</t>
        </is>
      </c>
      <c r="B147" s="242" t="inlineStr">
        <is>
          <t>Number of share under sub category three</t>
        </is>
      </c>
      <c r="C147" s="242" t="inlineStr">
        <is>
          <t>xbrli:sharesItemType</t>
        </is>
      </c>
      <c r="D147" s="242" t="inlineStr">
        <is>
          <t>instant</t>
        </is>
      </c>
      <c r="E147" s="386" t="inlineStr">
        <is>
          <t>1) This is mandatory field.
2) Sub-category (iii) should be less than or equal to total number of shares.
3) Only numeric value allowed.</t>
        </is>
      </c>
    </row>
    <row r="148">
      <c r="A148" s="242" t="inlineStr">
        <is>
          <t>DisclosureOfNotesOnShareholdingPatternExplanatoryTextBlock</t>
        </is>
      </c>
      <c r="B148" s="242" t="inlineStr">
        <is>
          <t>Disclosure of notes on shareholding pattern</t>
        </is>
      </c>
      <c r="C148" s="242" t="inlineStr">
        <is>
          <t>nonnum:textBlockItemType</t>
        </is>
      </c>
      <c r="D148" s="242" t="inlineStr">
        <is>
          <t>instant</t>
        </is>
      </c>
      <c r="E148" s="242" t="n"/>
    </row>
    <row r="149" ht="29" customHeight="1">
      <c r="A149" s="242" t="inlineStr">
        <is>
          <t>DisclosureOfNotesInCaseOfPromoterHoldingInDematerializedFormIsLessThan100PercentageExplanatoryTextBlock</t>
        </is>
      </c>
      <c r="B149" s="242" t="inlineStr">
        <is>
          <t>Disclosure of notes in case of promoter holding in dematerialsed form is less than 100 percentage</t>
        </is>
      </c>
      <c r="C149" s="242" t="inlineStr">
        <is>
          <t>nonnum:textBlockItemType</t>
        </is>
      </c>
      <c r="D149" s="242" t="inlineStr">
        <is>
          <t>instant</t>
        </is>
      </c>
      <c r="E149" s="242" t="inlineStr">
        <is>
          <t>This field is mandatory if promoter holiding in dematerialsed form is less than 100 percentage.</t>
        </is>
      </c>
    </row>
    <row r="150" ht="29" customHeight="1">
      <c r="A150" s="242" t="inlineStr">
        <is>
          <t>DisclosureOfNotesInCaseOfPublicShareholdingIsLessThan25PercentageExplanatoryTextBlock</t>
        </is>
      </c>
      <c r="B150" s="242" t="inlineStr">
        <is>
          <t>Disclosure of notes in case of public share holding is less than 25 percentage</t>
        </is>
      </c>
      <c r="C150" s="242" t="inlineStr">
        <is>
          <t>nonnum:textBlockItemType</t>
        </is>
      </c>
      <c r="D150" s="242" t="inlineStr">
        <is>
          <t>instant</t>
        </is>
      </c>
      <c r="E150" s="242" t="inlineStr">
        <is>
          <t>This filed is mandatory if public share holding is less than 25 percentage.</t>
        </is>
      </c>
    </row>
    <row r="151" ht="29" customHeight="1">
      <c r="A151" s="242" t="inlineStr">
        <is>
          <t>DisclosureOfNotesOnShareholdingPatternForCompanyRemarksExplanatoryTextBlock</t>
        </is>
      </c>
      <c r="B151" s="242" t="inlineStr">
        <is>
          <t>Disclosure of notes on shareholding pattern for company remarks explanatory</t>
        </is>
      </c>
      <c r="C151" s="242" t="inlineStr">
        <is>
          <t>nonnum:textBlockItemType</t>
        </is>
      </c>
      <c r="D151" s="242" t="inlineStr">
        <is>
          <t>instant</t>
        </is>
      </c>
      <c r="E151" s="242" t="n"/>
    </row>
    <row r="152" ht="18.5" customHeight="1">
      <c r="A152" s="376" t="inlineStr">
        <is>
          <t>Promoter and Promoter Group</t>
        </is>
      </c>
      <c r="B152" s="376" t="n"/>
      <c r="C152" s="376" t="n"/>
      <c r="D152" s="376" t="n"/>
      <c r="E152" s="376" t="n"/>
    </row>
    <row r="153">
      <c r="A153" s="242" t="inlineStr">
        <is>
          <t>NameOfTheShareholder</t>
        </is>
      </c>
      <c r="B153" s="242" t="inlineStr">
        <is>
          <t>Name of shareholder</t>
        </is>
      </c>
      <c r="C153" s="242" t="inlineStr">
        <is>
          <t>xbrli:stringItemType</t>
        </is>
      </c>
      <c r="D153" s="242" t="inlineStr">
        <is>
          <t>duration</t>
        </is>
      </c>
      <c r="E153" s="242" t="n"/>
    </row>
    <row r="154" ht="43.5" customHeight="1">
      <c r="A154" s="242" t="inlineStr">
        <is>
          <t>PermanentAccountNumberOfShareholder</t>
        </is>
      </c>
      <c r="B154" s="242" t="inlineStr">
        <is>
          <t>Permanent account number of shareholder</t>
        </is>
      </c>
      <c r="C154" s="242" t="inlineStr">
        <is>
          <t>in-bse-shp-types:PermanentAccountNumber</t>
        </is>
      </c>
      <c r="D154" s="242" t="inlineStr">
        <is>
          <t>duration</t>
        </is>
      </c>
      <c r="E154" s="242" t="inlineStr">
        <is>
          <t>[A-Z][A-Z][A-Z][A-Z][A-Z][0-9][0-9][0-9][0-9][A-Z]
In absence of PAN write : ZZZZZ9999Z</t>
        </is>
      </c>
    </row>
    <row r="155" ht="29" customHeight="1">
      <c r="A155" s="242" t="inlineStr">
        <is>
          <t>NumberOfFullyPaidUpEquityShares</t>
        </is>
      </c>
      <c r="B155" s="242" t="inlineStr">
        <is>
          <t>Number of fully paid up equity shares</t>
        </is>
      </c>
      <c r="C155" s="242" t="inlineStr">
        <is>
          <t>xbrli:sharesItemType</t>
        </is>
      </c>
      <c r="D155" s="242" t="inlineStr">
        <is>
          <t>instant</t>
        </is>
      </c>
      <c r="E155" s="386" t="inlineStr">
        <is>
          <t>1) This is mandatory field.
2) Only numeric value allowed.</t>
        </is>
      </c>
    </row>
    <row r="156" ht="29" customHeight="1">
      <c r="A156" s="242" t="inlineStr">
        <is>
          <t>NumberOfPartlyPaidUpEquityShares</t>
        </is>
      </c>
      <c r="B156" s="242" t="inlineStr">
        <is>
          <t>Number of partly paid-up equity shares</t>
        </is>
      </c>
      <c r="C156" s="242" t="inlineStr">
        <is>
          <t>xbrli:sharesItemType</t>
        </is>
      </c>
      <c r="D156" s="242" t="inlineStr">
        <is>
          <t>instant</t>
        </is>
      </c>
      <c r="E156" s="386" t="inlineStr">
        <is>
          <t>1) This is mandatory field.
2) Only numeric value allowed.</t>
        </is>
      </c>
    </row>
    <row r="157" ht="29" customHeight="1">
      <c r="A157" s="242" t="inlineStr">
        <is>
          <t>NumberOfSharesUnderlyingOutstandingDepositoryReceipts</t>
        </is>
      </c>
      <c r="B157" s="242" t="inlineStr">
        <is>
          <t>Number of shares underlying outstanding depository receipts</t>
        </is>
      </c>
      <c r="C157" s="242" t="inlineStr">
        <is>
          <t>xbrli:sharesItemType</t>
        </is>
      </c>
      <c r="D157" s="242" t="inlineStr">
        <is>
          <t>instant</t>
        </is>
      </c>
      <c r="E157" s="386" t="inlineStr">
        <is>
          <t>1) This is mandatory field.
2) Only numeric value allowed.</t>
        </is>
      </c>
    </row>
    <row r="158" ht="43.5" customHeight="1">
      <c r="A158" s="242" t="inlineStr">
        <is>
          <t>NumberOfShares</t>
        </is>
      </c>
      <c r="B158" s="242" t="inlineStr">
        <is>
          <t>Total number of shares</t>
        </is>
      </c>
      <c r="C158" s="242" t="inlineStr">
        <is>
          <t>xbrli:sharesItemType</t>
        </is>
      </c>
      <c r="D158" s="242" t="inlineStr">
        <is>
          <t>instant</t>
        </is>
      </c>
      <c r="E158" s="386" t="inlineStr">
        <is>
          <t>Total nos. shares held should be equal to "No. of fully paid up equity shares held, No. of Partly paid-up equity shares held, No. of shares underlying Depository Receipts".</t>
        </is>
      </c>
    </row>
    <row r="159" ht="43.5" customHeight="1">
      <c r="A159" s="242" t="inlineStr">
        <is>
          <t>ShareholdingAsAPercentageOfTotalNumberOfShares</t>
        </is>
      </c>
      <c r="B159" s="242" t="inlineStr">
        <is>
          <t>Shareholding as a percentage of total number of shares held by promoters and public shareholders and custodians or DR holders</t>
        </is>
      </c>
      <c r="C159" s="242" t="inlineStr">
        <is>
          <t>num:percentItemType</t>
        </is>
      </c>
      <c r="D159" s="242" t="inlineStr">
        <is>
          <t>instant</t>
        </is>
      </c>
      <c r="E159" s="242" t="inlineStr">
        <is>
          <t>In case of public share holding percentage can not be less than one percentage.</t>
        </is>
      </c>
    </row>
    <row r="160" ht="43.5" customHeight="1">
      <c r="A160" s="242" t="inlineStr">
        <is>
          <t>NumberOfVotingRightsHeldBySameClassOfSecurities</t>
        </is>
      </c>
      <c r="B160" s="242" t="inlineStr">
        <is>
          <t>Number of voting rights held by same class of securities</t>
        </is>
      </c>
      <c r="C160" s="242" t="inlineStr">
        <is>
          <t>xbrli:decimalItemType</t>
        </is>
      </c>
      <c r="D160" s="242" t="inlineStr">
        <is>
          <t>instant</t>
        </is>
      </c>
      <c r="E160" s="386" t="inlineStr">
        <is>
          <t>1) Value must be equal to "No. of fully paid up equity shares held (IV)".
2) Only numeric value allowed.</t>
        </is>
      </c>
    </row>
    <row r="161" ht="29" customHeight="1">
      <c r="A161" s="242" t="inlineStr">
        <is>
          <t>NumberOfVotingRightsHeldByDifferentialVotingRights</t>
        </is>
      </c>
      <c r="B161" s="242" t="inlineStr">
        <is>
          <t>Number of voting rights held by differential voting rights</t>
        </is>
      </c>
      <c r="C161" s="242" t="inlineStr">
        <is>
          <t>xbrli:decimalItemType</t>
        </is>
      </c>
      <c r="D161" s="242" t="inlineStr">
        <is>
          <t>instant</t>
        </is>
      </c>
      <c r="E161" s="386" t="inlineStr">
        <is>
          <t>1) This is mandatory field.
2) Only numeric value allowed.</t>
        </is>
      </c>
    </row>
    <row r="162" ht="29" customHeight="1">
      <c r="A162" s="379" t="inlineStr">
        <is>
          <t>NumberOfVotingRights</t>
        </is>
      </c>
      <c r="B162" s="242" t="inlineStr">
        <is>
          <t>Total Number of voting rights</t>
        </is>
      </c>
      <c r="C162" s="242" t="inlineStr">
        <is>
          <t>xbrli:decimalItemType</t>
        </is>
      </c>
      <c r="D162" s="242" t="inlineStr">
        <is>
          <t>instant</t>
        </is>
      </c>
      <c r="E162" s="386" t="inlineStr">
        <is>
          <t>Total No. of Voting rights should be equal to "Class X", "Class Y".</t>
        </is>
      </c>
    </row>
    <row r="163">
      <c r="A163" s="242" t="inlineStr">
        <is>
          <t>PercentageOfTotalVotingRights</t>
        </is>
      </c>
      <c r="B163" s="242" t="inlineStr">
        <is>
          <t>Percentage of total number of voting rights</t>
        </is>
      </c>
      <c r="C163" s="242" t="inlineStr">
        <is>
          <t>num:percentItemType</t>
        </is>
      </c>
      <c r="D163" s="242" t="inlineStr">
        <is>
          <t>instant</t>
        </is>
      </c>
      <c r="E163" s="242" t="inlineStr">
        <is>
          <t>Percentage of total number of voting rights</t>
        </is>
      </c>
    </row>
    <row r="164" ht="29" customHeight="1">
      <c r="A164" s="242" t="inlineStr">
        <is>
          <t>NumberOfSharesUnderlyingOutstandingConvertibleSecurities</t>
        </is>
      </c>
      <c r="B164" s="242" t="inlineStr">
        <is>
          <t>Number of shares underlying outstanding convertible securities</t>
        </is>
      </c>
      <c r="C164" s="242" t="inlineStr">
        <is>
          <t>xbrli:sharesItemType</t>
        </is>
      </c>
      <c r="D164" s="242" t="inlineStr">
        <is>
          <t>instant</t>
        </is>
      </c>
      <c r="E164" s="386" t="inlineStr">
        <is>
          <t>1) This is mandatory field.
2) Only numeric value allowed.</t>
        </is>
      </c>
    </row>
    <row r="165" ht="29" customHeight="1">
      <c r="A165" s="242" t="inlineStr">
        <is>
          <t>NumberOfSharesUnderlyingOutstandingWarrants</t>
        </is>
      </c>
      <c r="B165" s="242" t="inlineStr">
        <is>
          <t>Number of shares underlying outstanding warrants</t>
        </is>
      </c>
      <c r="C165" s="242" t="inlineStr">
        <is>
          <t>xbrli:sharesItemType</t>
        </is>
      </c>
      <c r="D165" s="242" t="inlineStr">
        <is>
          <t>instant</t>
        </is>
      </c>
      <c r="E165" s="386" t="inlineStr">
        <is>
          <t>1) This is mandatory field.
2) Only numeric value allowed.</t>
        </is>
      </c>
    </row>
    <row r="166" ht="29" customHeight="1">
      <c r="A166" s="242" t="inlineStr">
        <is>
          <t>NumberOfSharesOutstandingESOPGranted</t>
        </is>
      </c>
      <c r="B166" s="242" t="inlineStr">
        <is>
          <t>Number Of Outstanding ESOP Granted</t>
        </is>
      </c>
      <c r="C166" s="242" t="inlineStr">
        <is>
          <t>xbrli:sharesItemType</t>
        </is>
      </c>
      <c r="D166" s="242" t="inlineStr">
        <is>
          <t>instant</t>
        </is>
      </c>
      <c r="E166" s="386" t="inlineStr">
        <is>
          <t>1) This is mandatory field.
2) Only numeric value allowed.</t>
        </is>
      </c>
    </row>
    <row r="167" ht="87" customHeight="1">
      <c r="A167" s="242" t="inlineStr">
        <is>
          <t>NumberOfSharesUnderlyingOutstandingConvertibleSecuritiesWarrantsAndESOP</t>
        </is>
      </c>
      <c r="B167" s="242" t="inlineStr">
        <is>
          <t>Total Number of shares underlying outstanding convertible securities, warrants and ESOP</t>
        </is>
      </c>
      <c r="C167" s="242" t="inlineStr">
        <is>
          <t>xbrli:sharesItemType</t>
        </is>
      </c>
      <c r="D167" s="242" t="inlineStr">
        <is>
          <t>instant</t>
        </is>
      </c>
      <c r="E167" s="386" t="inlineStr">
        <is>
          <t>Total No. of Shares Underlying Outstanding convertible securities, No. of Warrants and ESOP should be equal to "No. Of Shares Underlying Outstanding convertible securities (XA)", "No. of Shares Underlying Outstanding Warrants (XB)", "No. Of Underlying Outstanding ESOP Granted (XC)".</t>
        </is>
      </c>
    </row>
    <row r="168" ht="58" customHeight="1">
      <c r="A168" s="242" t="inlineStr">
        <is>
          <t>NumberOfSharesOnFullyDilutedBasisIncludingWarrantsESOPAndConvertibleSecurities</t>
        </is>
      </c>
      <c r="B168" s="242" t="inlineStr">
        <is>
          <t>Total number of shares on fully diluted basis including warrants, ESOP and convertible securities</t>
        </is>
      </c>
      <c r="C168" s="242" t="inlineStr">
        <is>
          <t>xbrli:sharesItemType</t>
        </is>
      </c>
      <c r="D168" s="242" t="inlineStr">
        <is>
          <t>instant</t>
        </is>
      </c>
      <c r="E168" s="386" t="inlineStr">
        <is>
          <t>Total No. of shares on fully diluted basis should be equal to "Total nos. shares held" and "Total No. of Shares Underlying Outstanding convertible securities, No. of Warrants and ESOP"</t>
        </is>
      </c>
    </row>
    <row r="169" ht="43.5" customHeight="1">
      <c r="A169" s="242" t="inlineStr">
        <is>
          <t>ShareholdingAsAPercentageAssumingFullConversionOfConvertibleSecuritiesWarrantsAndESOP</t>
        </is>
      </c>
      <c r="B169" s="242" t="inlineStr">
        <is>
          <t>Total shareholding as a percentage assuming full conversion of convertible securities, warrants and ESOP</t>
        </is>
      </c>
      <c r="C169" s="242" t="inlineStr">
        <is>
          <t>num:percentItemType</t>
        </is>
      </c>
      <c r="D169" s="242" t="inlineStr">
        <is>
          <t>instant</t>
        </is>
      </c>
      <c r="E169" s="386" t="inlineStr">
        <is>
          <t>Total shareholding as a percentage assuming full conversion of convertible securities, warrants and ESOP</t>
        </is>
      </c>
    </row>
    <row r="170" ht="43.5" customHeight="1">
      <c r="A170" s="242" t="inlineStr">
        <is>
          <t>NumberOfTheLockedInShares</t>
        </is>
      </c>
      <c r="B170" s="242" t="inlineStr">
        <is>
          <t xml:space="preserve">Number of the locked-in-shares </t>
        </is>
      </c>
      <c r="C170" s="242" t="inlineStr">
        <is>
          <t>xbrli:sharesItemType</t>
        </is>
      </c>
      <c r="D170" s="242" t="inlineStr">
        <is>
          <t>instant</t>
        </is>
      </c>
      <c r="E170" s="386" t="inlineStr">
        <is>
          <t>1) Value should be less than or equal to "Total nos. shares held".
2) Value should be greater than or equal to zero.</t>
        </is>
      </c>
    </row>
    <row r="171" ht="29" customHeight="1">
      <c r="A171" s="242" t="inlineStr">
        <is>
          <t>LockedInSharesAsAPercentageOfTotalNumberOfShares</t>
        </is>
      </c>
      <c r="B171" s="242" t="inlineStr">
        <is>
          <t>Locked-in-shares as a percentage of total number of shares</t>
        </is>
      </c>
      <c r="C171" s="242" t="inlineStr">
        <is>
          <t>num:percentItemType</t>
        </is>
      </c>
      <c r="D171" s="242" t="inlineStr">
        <is>
          <t>instant</t>
        </is>
      </c>
      <c r="E171" s="242" t="inlineStr">
        <is>
          <t>Locked-in-shares as a percentage of total number of shares</t>
        </is>
      </c>
    </row>
    <row r="172" ht="43.5" customHeight="1">
      <c r="A172" s="242" t="inlineStr">
        <is>
          <t>NumberOfSharesEncumberedUnderPledged</t>
        </is>
      </c>
      <c r="B172" s="379" t="inlineStr">
        <is>
          <t>Number of shares encumbered under pledged</t>
        </is>
      </c>
      <c r="C172" s="242" t="inlineStr">
        <is>
          <t>xbrli:sharesItemType</t>
        </is>
      </c>
      <c r="D172" s="242" t="inlineStr">
        <is>
          <t>instant</t>
        </is>
      </c>
      <c r="E172" s="386" t="inlineStr">
        <is>
          <t>1) Value should be less than or equal to "Total nos. shares held".
2) Value should be greater than or equal to zero.</t>
        </is>
      </c>
    </row>
    <row r="173" ht="29" customHeight="1">
      <c r="A173" s="242" t="inlineStr">
        <is>
          <t>EncumberedShareUnderPledgedAsPercentageOfTotalNumberOfShares</t>
        </is>
      </c>
      <c r="B173" s="379" t="inlineStr">
        <is>
          <t>Encumbered share under pledged as percentage of total number of shares</t>
        </is>
      </c>
      <c r="C173" s="242" t="inlineStr">
        <is>
          <t>num:percentItemType</t>
        </is>
      </c>
      <c r="D173" s="242" t="inlineStr">
        <is>
          <t>instant</t>
        </is>
      </c>
      <c r="E173" s="388" t="inlineStr">
        <is>
          <t>Encumbered share under pledged as percentage of total number of shares</t>
        </is>
      </c>
    </row>
    <row r="174" ht="43.5" customHeight="1">
      <c r="A174" s="242" t="inlineStr">
        <is>
          <t>NumberOfSharesEncumberedUnderNonDisposalUndertaking</t>
        </is>
      </c>
      <c r="B174" s="379" t="inlineStr">
        <is>
          <t>Number of shares encumbered under non disposal undertaking</t>
        </is>
      </c>
      <c r="C174" s="242" t="inlineStr">
        <is>
          <t>xbrli:sharesItemType</t>
        </is>
      </c>
      <c r="D174" s="242" t="inlineStr">
        <is>
          <t>instant</t>
        </is>
      </c>
      <c r="E174" s="386" t="inlineStr">
        <is>
          <t>1) Value should be less than or equal to "Total nos. shares held".
2) Value should be greater than or equal to zero.</t>
        </is>
      </c>
    </row>
    <row r="175" ht="29" customHeight="1">
      <c r="A175" s="242" t="inlineStr">
        <is>
          <t>EncumberedShareUnderNonDisposalUndertakingAsPercentageOfTotalNumberOfShares</t>
        </is>
      </c>
      <c r="B175" s="379" t="inlineStr">
        <is>
          <t>Encumbered share under non disposal undertaking as percentage of total number of shares</t>
        </is>
      </c>
      <c r="C175" s="242" t="inlineStr">
        <is>
          <t>num:percentItemType</t>
        </is>
      </c>
      <c r="D175" s="242" t="inlineStr">
        <is>
          <t>instant</t>
        </is>
      </c>
      <c r="E175" s="388" t="inlineStr">
        <is>
          <t>Encumbered share under non disposal undertaking as percentage of total number of shares</t>
        </is>
      </c>
    </row>
    <row r="176" ht="43.5" customHeight="1">
      <c r="A176" s="242" t="inlineStr">
        <is>
          <t>NumberOfSharesEncumberedUnderOtherEncumbrances</t>
        </is>
      </c>
      <c r="B176" s="379" t="inlineStr">
        <is>
          <t>Number of shares encumbered under other encumbrances</t>
        </is>
      </c>
      <c r="C176" s="242" t="inlineStr">
        <is>
          <t>xbrli:sharesItemType</t>
        </is>
      </c>
      <c r="D176" s="242" t="inlineStr">
        <is>
          <t>instant</t>
        </is>
      </c>
      <c r="E176" s="386" t="inlineStr">
        <is>
          <t>1) Value should be less than or equal to "Total nos. shares held".
2) Value should be greater than or equal to zero.</t>
        </is>
      </c>
    </row>
    <row r="177" ht="29" customHeight="1">
      <c r="A177" s="242" t="inlineStr">
        <is>
          <t>EncumberedShareUnderOtherEncumbrancesAsPercentageOfTotalNumberOfShares</t>
        </is>
      </c>
      <c r="B177" s="379" t="inlineStr">
        <is>
          <t>Encumbered share under other encumbrances as percentage of total number of shares</t>
        </is>
      </c>
      <c r="C177" s="242" t="inlineStr">
        <is>
          <t>num:percentItemType</t>
        </is>
      </c>
      <c r="D177" s="242" t="inlineStr">
        <is>
          <t>instant</t>
        </is>
      </c>
      <c r="E177" s="388" t="inlineStr">
        <is>
          <t>Encumbered share under other encumbrances as percentage of total number of shares</t>
        </is>
      </c>
    </row>
    <row r="178" ht="72.5" customHeight="1">
      <c r="A178" s="242" t="inlineStr">
        <is>
          <t>NumberOfSharesEncumbered</t>
        </is>
      </c>
      <c r="B178" s="379" t="inlineStr">
        <is>
          <t>Total number of shares encumbered</t>
        </is>
      </c>
      <c r="C178" s="242" t="inlineStr">
        <is>
          <t>xbrli:sharesItemType</t>
        </is>
      </c>
      <c r="D178" s="242" t="inlineStr">
        <is>
          <t>instant</t>
        </is>
      </c>
      <c r="E178" s="388" t="inlineStr">
        <is>
          <t>1) Total number of shares encumbered should be equal to "Number of Shares pledged (XIV), Non-Disposal Undertaking (XV), Other encumbrances, (XVI)".
2) Total number of shares encumbered cannot be more than "Total nos. shares held"</t>
        </is>
      </c>
    </row>
    <row r="179" ht="29" customHeight="1">
      <c r="A179" s="242" t="inlineStr">
        <is>
          <t>EncumberedSharesHeldAsPercentageOfTotalNumberOfShares</t>
        </is>
      </c>
      <c r="B179" s="379" t="inlineStr">
        <is>
          <t>Encumbered shares held as percentage of total number of shares</t>
        </is>
      </c>
      <c r="C179" s="242" t="inlineStr">
        <is>
          <t>num:percentItemType</t>
        </is>
      </c>
      <c r="D179" s="242" t="inlineStr">
        <is>
          <t>instant</t>
        </is>
      </c>
      <c r="E179" s="388" t="inlineStr">
        <is>
          <t>Encumbered shares held as percentage of total number of shares</t>
        </is>
      </c>
    </row>
    <row r="180" ht="43.5" customHeight="1">
      <c r="A180" s="242" t="inlineStr">
        <is>
          <t>NumberOfEquitySharesHeldInDematerializedForm</t>
        </is>
      </c>
      <c r="B180" s="242" t="inlineStr">
        <is>
          <t>Number of equity shares held in dematerialized form</t>
        </is>
      </c>
      <c r="C180" s="242" t="inlineStr">
        <is>
          <t>xbrli:sharesItemType</t>
        </is>
      </c>
      <c r="D180" s="242" t="inlineStr">
        <is>
          <t>instant</t>
        </is>
      </c>
      <c r="E180" s="386" t="inlineStr">
        <is>
          <t>1) Value should be less than or equal to "Total nos. shares held".
2) Only numeric value allowed.</t>
        </is>
      </c>
    </row>
    <row r="181" ht="116" customHeight="1">
      <c r="A181" s="242" t="inlineStr">
        <is>
          <t>DisclosureOfNotesOnReasonForNotProvidingPANExplanatoryTextBlock</t>
        </is>
      </c>
      <c r="B181" s="242" t="inlineStr">
        <is>
          <t>Reason for not providing PAN</t>
        </is>
      </c>
      <c r="C181" s="242" t="inlineStr">
        <is>
          <t>nonnum:textBlockItemType</t>
        </is>
      </c>
      <c r="D181" s="242" t="inlineStr">
        <is>
          <t>instant</t>
        </is>
      </c>
      <c r="E181" s="242" t="inlineStr">
        <is>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is>
      </c>
    </row>
    <row r="182" ht="43.5" customHeight="1">
      <c r="A182" s="242" t="inlineStr">
        <is>
          <t>TypeOfPromoterShareholding</t>
        </is>
      </c>
      <c r="B182" s="242" t="inlineStr">
        <is>
          <t>Shareholder type</t>
        </is>
      </c>
      <c r="C182" s="242" t="inlineStr">
        <is>
          <t>in-bse-shp-types:PromoterAndPromoterGroup</t>
        </is>
      </c>
      <c r="D182" s="242" t="inlineStr">
        <is>
          <t>duration</t>
        </is>
      </c>
      <c r="E182" s="386" t="inlineStr">
        <is>
          <t>1) This is mandatory field.
2) Select value from the drop-down.</t>
        </is>
      </c>
    </row>
    <row r="183" ht="43.5" customHeight="1">
      <c r="A183" s="242" t="inlineStr">
        <is>
          <t>CategoryOfOtherIndianShareholders</t>
        </is>
      </c>
      <c r="B183" s="242" t="inlineStr">
        <is>
          <t>Category of other indian shareholders</t>
        </is>
      </c>
      <c r="C183" s="242" t="inlineStr">
        <is>
          <t>in-bse-shp-types:CategoryOfIndianShareholders</t>
        </is>
      </c>
      <c r="D183" s="242" t="inlineStr">
        <is>
          <t>duration</t>
        </is>
      </c>
      <c r="E183" s="386" t="inlineStr">
        <is>
          <t>1) This is mandatory field.
2) Select value from the drop-down.</t>
        </is>
      </c>
    </row>
    <row r="184" ht="43.5" customHeight="1">
      <c r="A184" s="242" t="inlineStr">
        <is>
          <t>CategoryOfOtherForeignShareholders</t>
        </is>
      </c>
      <c r="B184" s="242" t="inlineStr">
        <is>
          <t>Category of other foreign shareholders</t>
        </is>
      </c>
      <c r="C184" s="242" t="inlineStr">
        <is>
          <t>in-bse-shp-types:CategoryOfForeignShareholders</t>
        </is>
      </c>
      <c r="D184" s="242" t="inlineStr">
        <is>
          <t>duration</t>
        </is>
      </c>
      <c r="E184" s="386" t="inlineStr">
        <is>
          <t>1) This is mandatory field.
2) Select value from the drop-down.</t>
        </is>
      </c>
    </row>
    <row r="185" ht="29" customHeight="1">
      <c r="A185" s="242" t="inlineStr">
        <is>
          <t>WhetherACategoryOrMoreThan1PercentageOfShareholding</t>
        </is>
      </c>
      <c r="B185" s="242" t="inlineStr">
        <is>
          <t>Category or more than one percentage</t>
        </is>
      </c>
      <c r="C185" s="242" t="inlineStr">
        <is>
          <t>in-bse-shp-types:TypeOfOtherShareholding</t>
        </is>
      </c>
      <c r="D185" s="242" t="inlineStr">
        <is>
          <t>duration</t>
        </is>
      </c>
      <c r="E185" s="386" t="inlineStr">
        <is>
          <t>1) This is mandatory field.
2) Select value from the drop-down.</t>
        </is>
      </c>
    </row>
    <row r="186">
      <c r="A186" s="242" t="inlineStr">
        <is>
          <t>NumberOfShareholders</t>
        </is>
      </c>
      <c r="B186" s="242" t="inlineStr">
        <is>
          <t>Number of shareholders</t>
        </is>
      </c>
      <c r="C186" s="242" t="inlineStr">
        <is>
          <t>xbrli:decimalItemType</t>
        </is>
      </c>
      <c r="D186" s="242" t="inlineStr">
        <is>
          <t>instant</t>
        </is>
      </c>
      <c r="E186" s="242" t="n"/>
    </row>
    <row r="187" ht="18.5" customHeight="1">
      <c r="A187" s="376" t="inlineStr">
        <is>
          <t>Public shareholder</t>
        </is>
      </c>
      <c r="B187" s="376" t="n"/>
      <c r="C187" s="376" t="n"/>
      <c r="D187" s="376" t="n"/>
      <c r="E187" s="376" t="n"/>
    </row>
    <row r="188">
      <c r="A188" s="242" t="inlineStr">
        <is>
          <t>NameOfTheShareholder</t>
        </is>
      </c>
      <c r="B188" s="242" t="inlineStr">
        <is>
          <t>Name of shareholder</t>
        </is>
      </c>
      <c r="C188" s="242" t="inlineStr">
        <is>
          <t>xbrli:stringItemType</t>
        </is>
      </c>
      <c r="D188" s="242" t="inlineStr">
        <is>
          <t>duration</t>
        </is>
      </c>
      <c r="E188" s="242" t="n"/>
    </row>
    <row r="189" ht="43.5" customHeight="1">
      <c r="A189" s="242" t="inlineStr">
        <is>
          <t>PermanentAccountNumberOfShareholder</t>
        </is>
      </c>
      <c r="B189" s="242" t="inlineStr">
        <is>
          <t>Permanent account number of shareholder</t>
        </is>
      </c>
      <c r="C189" s="242" t="inlineStr">
        <is>
          <t>in-bse-shp-types:PermanentAccountNumber</t>
        </is>
      </c>
      <c r="D189" s="242" t="inlineStr">
        <is>
          <t>duration</t>
        </is>
      </c>
      <c r="E189" s="242" t="inlineStr">
        <is>
          <t>[A-Z][A-Z][A-Z][A-Z][A-Z][0-9][0-9][0-9][0-9][A-Z]
In absence of PAN write : ZZZZZ9999Z</t>
        </is>
      </c>
    </row>
    <row r="190" ht="29" customHeight="1">
      <c r="A190" s="242" t="inlineStr">
        <is>
          <t>NumberOfFullyPaidUpEquityShares</t>
        </is>
      </c>
      <c r="B190" s="242" t="inlineStr">
        <is>
          <t>Number of fully paid up equity shares</t>
        </is>
      </c>
      <c r="C190" s="242" t="inlineStr">
        <is>
          <t>xbrli:sharesItemType</t>
        </is>
      </c>
      <c r="D190" s="242" t="inlineStr">
        <is>
          <t>instant</t>
        </is>
      </c>
      <c r="E190" s="386" t="inlineStr">
        <is>
          <t>1) This is mandatory field.
2) Only numeric value allowed.</t>
        </is>
      </c>
    </row>
    <row r="191" ht="29" customHeight="1">
      <c r="A191" s="242" t="inlineStr">
        <is>
          <t>NumberOfPartlyPaidUpEquityShares</t>
        </is>
      </c>
      <c r="B191" s="242" t="inlineStr">
        <is>
          <t>Number of partly paid-up equity shares</t>
        </is>
      </c>
      <c r="C191" s="242" t="inlineStr">
        <is>
          <t>xbrli:sharesItemType</t>
        </is>
      </c>
      <c r="D191" s="242" t="inlineStr">
        <is>
          <t>instant</t>
        </is>
      </c>
      <c r="E191" s="386" t="inlineStr">
        <is>
          <t>1) This is mandatory field.
2) Only numeric value allowed.</t>
        </is>
      </c>
    </row>
    <row r="192" ht="29" customHeight="1">
      <c r="A192" s="242" t="inlineStr">
        <is>
          <t>NumberOfSharesUnderlyingOutstandingDepositoryReceipts</t>
        </is>
      </c>
      <c r="B192" s="242" t="inlineStr">
        <is>
          <t>Number of shares underlying outstanding depository receipts</t>
        </is>
      </c>
      <c r="C192" s="242" t="inlineStr">
        <is>
          <t>xbrli:sharesItemType</t>
        </is>
      </c>
      <c r="D192" s="242" t="inlineStr">
        <is>
          <t>instant</t>
        </is>
      </c>
      <c r="E192" s="386" t="inlineStr">
        <is>
          <t>1) This is mandatory field.
2) Only numeric value allowed.</t>
        </is>
      </c>
    </row>
    <row r="193" ht="43.5" customHeight="1">
      <c r="A193" s="242" t="inlineStr">
        <is>
          <t>NumberOfShares</t>
        </is>
      </c>
      <c r="B193" s="242" t="inlineStr">
        <is>
          <t>Total number of shares</t>
        </is>
      </c>
      <c r="C193" s="242" t="inlineStr">
        <is>
          <t>xbrli:sharesItemType</t>
        </is>
      </c>
      <c r="D193" s="242" t="inlineStr">
        <is>
          <t>instant</t>
        </is>
      </c>
      <c r="E193" s="386" t="inlineStr">
        <is>
          <t>Total nos. shares held should be equal to "No. of fully paid up equity shares held, No. of Partly paid-up equity shares held, No. of shares underlying Depository Receipts".</t>
        </is>
      </c>
    </row>
    <row r="194" ht="43.5" customHeight="1">
      <c r="A194" s="242" t="inlineStr">
        <is>
          <t>ShareholdingAsAPercentageOfTotalNumberOfShares</t>
        </is>
      </c>
      <c r="B194" s="242" t="inlineStr">
        <is>
          <t>Shareholding as a percentage of total number of shares held by promoters and public shareholders and custodians or DR holders</t>
        </is>
      </c>
      <c r="C194" s="242" t="inlineStr">
        <is>
          <t>num:percentItemType</t>
        </is>
      </c>
      <c r="D194" s="242" t="inlineStr">
        <is>
          <t>instant</t>
        </is>
      </c>
      <c r="E194" s="242" t="inlineStr">
        <is>
          <t>In case of public share holding percentage can not be less than one percentage.</t>
        </is>
      </c>
    </row>
    <row r="195" ht="43.5" customHeight="1">
      <c r="A195" s="242" t="inlineStr">
        <is>
          <t>NumberOfVotingRightsHeldBySameClassOfSecurities</t>
        </is>
      </c>
      <c r="B195" s="242" t="inlineStr">
        <is>
          <t>Number of voting rights held by same class of securities</t>
        </is>
      </c>
      <c r="C195" s="242" t="inlineStr">
        <is>
          <t>xbrli:decimalItemType</t>
        </is>
      </c>
      <c r="D195" s="242" t="inlineStr">
        <is>
          <t>instant</t>
        </is>
      </c>
      <c r="E195" s="386" t="inlineStr">
        <is>
          <t>1) Value must be equal to "No. of fully paid up equity shares held (IV)".
2) Only numeric value allowed.</t>
        </is>
      </c>
    </row>
    <row r="196" ht="29" customHeight="1">
      <c r="A196" s="242" t="inlineStr">
        <is>
          <t>NumberOfVotingRightsHeldByDifferentialVotingRights</t>
        </is>
      </c>
      <c r="B196" s="242" t="inlineStr">
        <is>
          <t>Number of voting rights held by differential voting rights</t>
        </is>
      </c>
      <c r="C196" s="242" t="inlineStr">
        <is>
          <t>xbrli:decimalItemType</t>
        </is>
      </c>
      <c r="D196" s="242" t="inlineStr">
        <is>
          <t>instant</t>
        </is>
      </c>
      <c r="E196" s="386" t="inlineStr">
        <is>
          <t>1) This is mandatory field.
2) Only numeric value allowed.</t>
        </is>
      </c>
    </row>
    <row r="197" ht="29" customHeight="1">
      <c r="A197" s="379" t="inlineStr">
        <is>
          <t>NumberOfVotingRights</t>
        </is>
      </c>
      <c r="B197" s="242" t="inlineStr">
        <is>
          <t>Total Number of voting rights</t>
        </is>
      </c>
      <c r="C197" s="242" t="inlineStr">
        <is>
          <t>xbrli:decimalItemType</t>
        </is>
      </c>
      <c r="D197" s="242" t="inlineStr">
        <is>
          <t>instant</t>
        </is>
      </c>
      <c r="E197" s="386" t="inlineStr">
        <is>
          <t>Total No. of Voting rights should be equal to "Class X", "Class Y".</t>
        </is>
      </c>
    </row>
    <row r="198">
      <c r="A198" s="242" t="inlineStr">
        <is>
          <t>PercentageOfTotalVotingRights</t>
        </is>
      </c>
      <c r="B198" s="242" t="inlineStr">
        <is>
          <t>Percentage of total number of voting rights</t>
        </is>
      </c>
      <c r="C198" s="242" t="inlineStr">
        <is>
          <t>num:percentItemType</t>
        </is>
      </c>
      <c r="D198" s="242" t="inlineStr">
        <is>
          <t>instant</t>
        </is>
      </c>
      <c r="E198" s="242" t="inlineStr">
        <is>
          <t>Percentage of total number of voting rights</t>
        </is>
      </c>
    </row>
    <row r="199" ht="29" customHeight="1">
      <c r="A199" s="242" t="inlineStr">
        <is>
          <t>NumberOfSharesUnderlyingOutstandingConvertibleSecurities</t>
        </is>
      </c>
      <c r="B199" s="242" t="inlineStr">
        <is>
          <t>Number of shares underlying outstanding convertible securities</t>
        </is>
      </c>
      <c r="C199" s="242" t="inlineStr">
        <is>
          <t>xbrli:sharesItemType</t>
        </is>
      </c>
      <c r="D199" s="242" t="inlineStr">
        <is>
          <t>instant</t>
        </is>
      </c>
      <c r="E199" s="386" t="inlineStr">
        <is>
          <t>1) This is mandatory field.
2) Only numeric value allowed.</t>
        </is>
      </c>
    </row>
    <row r="200" ht="29" customHeight="1">
      <c r="A200" s="242" t="inlineStr">
        <is>
          <t>NumberOfSharesUnderlyingOutstandingWarrants</t>
        </is>
      </c>
      <c r="B200" s="242" t="inlineStr">
        <is>
          <t>Number of shares underlying outstanding warrants</t>
        </is>
      </c>
      <c r="C200" s="242" t="inlineStr">
        <is>
          <t>xbrli:sharesItemType</t>
        </is>
      </c>
      <c r="D200" s="242" t="inlineStr">
        <is>
          <t>instant</t>
        </is>
      </c>
      <c r="E200" s="386" t="inlineStr">
        <is>
          <t>1) This is mandatory field.
2) Only numeric value allowed.</t>
        </is>
      </c>
    </row>
    <row r="201" ht="29" customHeight="1">
      <c r="A201" s="242" t="inlineStr">
        <is>
          <t>NumberOfSharesOutstandingESOPGranted</t>
        </is>
      </c>
      <c r="B201" s="242" t="inlineStr">
        <is>
          <t>Number Of Outstanding ESOP Granted</t>
        </is>
      </c>
      <c r="C201" s="242" t="inlineStr">
        <is>
          <t>xbrli:sharesItemType</t>
        </is>
      </c>
      <c r="D201" s="242" t="inlineStr">
        <is>
          <t>instant</t>
        </is>
      </c>
      <c r="E201" s="386" t="inlineStr">
        <is>
          <t>1) This is mandatory field.
2) Only numeric value allowed.</t>
        </is>
      </c>
    </row>
    <row r="202" ht="87" customHeight="1">
      <c r="A202" s="242" t="inlineStr">
        <is>
          <t>NumberOfSharesUnderlyingOutstandingConvertibleSecuritiesWarrantsAndESOP</t>
        </is>
      </c>
      <c r="B202" s="242" t="inlineStr">
        <is>
          <t>Total Number of shares underlying outstanding convertible securities, warrants and ESOP</t>
        </is>
      </c>
      <c r="C202" s="242" t="inlineStr">
        <is>
          <t>xbrli:sharesItemType</t>
        </is>
      </c>
      <c r="D202" s="242" t="inlineStr">
        <is>
          <t>instant</t>
        </is>
      </c>
      <c r="E202" s="386" t="inlineStr">
        <is>
          <t>Total No. of Shares Underlying Outstanding convertible securities, No. of Warrants and ESOP should be equal to "No. Of Shares Underlying Outstanding convertible securities (XA)", "No. of Shares Underlying Outstanding Warrants (XB)", "No. Of Underlying Outstanding ESOP Granted (XC)".</t>
        </is>
      </c>
    </row>
    <row r="203" ht="58" customHeight="1">
      <c r="A203" s="242" t="inlineStr">
        <is>
          <t>NumberOfSharesOnFullyDilutedBasisIncludingWarrantsESOPAndConvertibleSecurities</t>
        </is>
      </c>
      <c r="B203" s="242" t="inlineStr">
        <is>
          <t>Total number of shares on fully diluted basis including warrants, ESOP and convertible securities</t>
        </is>
      </c>
      <c r="C203" s="242" t="inlineStr">
        <is>
          <t>xbrli:sharesItemType</t>
        </is>
      </c>
      <c r="D203" s="242" t="inlineStr">
        <is>
          <t>instant</t>
        </is>
      </c>
      <c r="E203" s="386" t="inlineStr">
        <is>
          <t>Total No. of shares on fully diluted basis should be equal to "Total nos. shares held" and "Total No. of Shares Underlying Outstanding convertible securities, No. of Warrants and ESOP"</t>
        </is>
      </c>
    </row>
    <row r="204" ht="43.5" customHeight="1">
      <c r="A204" s="242" t="inlineStr">
        <is>
          <t>ShareholdingAsAPercentageAssumingFullConversionOfConvertibleSecuritiesWarrantsAndESOP</t>
        </is>
      </c>
      <c r="B204" s="242" t="inlineStr">
        <is>
          <t>Total shareholding as a percentage assuming full conversion of convertible securities, warrants and ESOP</t>
        </is>
      </c>
      <c r="C204" s="242" t="inlineStr">
        <is>
          <t>num:percentItemType</t>
        </is>
      </c>
      <c r="D204" s="242" t="inlineStr">
        <is>
          <t>instant</t>
        </is>
      </c>
      <c r="E204" s="386" t="inlineStr">
        <is>
          <t>Total shareholding as a percentage assuming full conversion of convertible securities, warrants and ESOP</t>
        </is>
      </c>
    </row>
    <row r="205" ht="43.5" customHeight="1">
      <c r="A205" s="242" t="inlineStr">
        <is>
          <t>NumberOfTheLockedInShares</t>
        </is>
      </c>
      <c r="B205" s="242" t="inlineStr">
        <is>
          <t xml:space="preserve">Number of the locked-in-shares </t>
        </is>
      </c>
      <c r="C205" s="242" t="inlineStr">
        <is>
          <t>xbrli:sharesItemType</t>
        </is>
      </c>
      <c r="D205" s="242" t="inlineStr">
        <is>
          <t>instant</t>
        </is>
      </c>
      <c r="E205" s="386" t="inlineStr">
        <is>
          <t>1) Value should be less than or equal to "Total nos. shares held".
2) Value should be greater than or equal to zero.</t>
        </is>
      </c>
    </row>
    <row r="206" ht="29" customHeight="1">
      <c r="A206" s="242" t="inlineStr">
        <is>
          <t>LockedInSharesAsAPercentageOfTotalNumberOfShares</t>
        </is>
      </c>
      <c r="B206" s="242" t="inlineStr">
        <is>
          <t>Locked-in-shares as a percentage of total number of shares</t>
        </is>
      </c>
      <c r="C206" s="242" t="inlineStr">
        <is>
          <t>num:percentItemType</t>
        </is>
      </c>
      <c r="D206" s="242" t="inlineStr">
        <is>
          <t>instant</t>
        </is>
      </c>
      <c r="E206" s="242" t="inlineStr">
        <is>
          <t>Locked-in-shares as a percentage of total number of shares</t>
        </is>
      </c>
    </row>
    <row r="207" ht="43.5" customHeight="1">
      <c r="A207" s="242" t="inlineStr">
        <is>
          <t>NumberOfEquitySharesHeldInDematerializedForm</t>
        </is>
      </c>
      <c r="B207" s="242" t="inlineStr">
        <is>
          <t>Number of equity shares held in dematerialized form</t>
        </is>
      </c>
      <c r="C207" s="242" t="inlineStr">
        <is>
          <t>xbrli:sharesItemType</t>
        </is>
      </c>
      <c r="D207" s="242" t="inlineStr">
        <is>
          <t>instant</t>
        </is>
      </c>
      <c r="E207" s="386" t="inlineStr">
        <is>
          <t>1) Value should be less than or equal to "Total nos. shares held".
2) Only numeric value allowed.</t>
        </is>
      </c>
    </row>
    <row r="208" ht="43.5" customHeight="1">
      <c r="A208" s="242" t="inlineStr">
        <is>
          <t>CategoryOfOtherInstitutions</t>
        </is>
      </c>
      <c r="B208" s="242" t="inlineStr">
        <is>
          <t>Category of other institutions</t>
        </is>
      </c>
      <c r="C208" s="242" t="inlineStr">
        <is>
          <t>in-bse-shp-types:CategoryOfInstitutionShareholders</t>
        </is>
      </c>
      <c r="D208" s="242" t="inlineStr">
        <is>
          <t>duration</t>
        </is>
      </c>
      <c r="E208" s="386" t="inlineStr">
        <is>
          <t>1) This is mandatory field.
2) Select value from the drop-down.</t>
        </is>
      </c>
    </row>
    <row r="209" ht="43.5" customHeight="1">
      <c r="A209" s="242" t="inlineStr">
        <is>
          <t>CategoryOfOtherNonInstitutions</t>
        </is>
      </c>
      <c r="B209" s="242" t="inlineStr">
        <is>
          <t>Category of other non-institutions</t>
        </is>
      </c>
      <c r="C209" s="242" t="inlineStr">
        <is>
          <t>in-bse-shp-types:CategoryOfNonInstitutionsShareholders</t>
        </is>
      </c>
      <c r="D209" s="242" t="inlineStr">
        <is>
          <t>duration</t>
        </is>
      </c>
      <c r="E209" s="386" t="inlineStr">
        <is>
          <t>1) This is mandatory field.
2) Select value from the drop-down.</t>
        </is>
      </c>
    </row>
    <row r="210" ht="29" customHeight="1">
      <c r="A210" s="242" t="inlineStr">
        <is>
          <t>WhetherACategoryOrMoreThan1PercentageOfShareholding</t>
        </is>
      </c>
      <c r="B210" s="242" t="inlineStr">
        <is>
          <t>Category or more than one percentage</t>
        </is>
      </c>
      <c r="C210" s="242" t="inlineStr">
        <is>
          <t>in-bse-shp-types:TypeOfOtherShareholding</t>
        </is>
      </c>
      <c r="D210" s="242" t="inlineStr">
        <is>
          <t>duration</t>
        </is>
      </c>
      <c r="E210" s="386" t="inlineStr">
        <is>
          <t>1) This is mandatory field.
2) Select value from the drop-down.</t>
        </is>
      </c>
    </row>
    <row r="211">
      <c r="A211" s="242" t="inlineStr">
        <is>
          <t>NumberOfShareholders</t>
        </is>
      </c>
      <c r="B211" s="242" t="inlineStr">
        <is>
          <t>Number of shareholders</t>
        </is>
      </c>
      <c r="C211" s="242" t="inlineStr">
        <is>
          <t>xbrli:decimalItemType</t>
        </is>
      </c>
      <c r="D211" s="242" t="inlineStr">
        <is>
          <t>instant</t>
        </is>
      </c>
      <c r="E211" s="242" t="n"/>
    </row>
    <row r="212" ht="116" customHeight="1">
      <c r="A212" s="242" t="inlineStr">
        <is>
          <t>DisclosureOfNotesOnReasonForNotProvidingPANExplanatoryTextBlock</t>
        </is>
      </c>
      <c r="B212" s="242" t="inlineStr">
        <is>
          <t>Reason for not providing PAN</t>
        </is>
      </c>
      <c r="C212" s="242" t="inlineStr">
        <is>
          <t>nonnum:textBlockItemType</t>
        </is>
      </c>
      <c r="D212" s="242" t="inlineStr">
        <is>
          <t>instant</t>
        </is>
      </c>
      <c r="E212" s="242" t="inlineStr">
        <is>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is>
      </c>
    </row>
    <row r="213" ht="20.15" customHeight="1">
      <c r="A213" s="376" t="inlineStr">
        <is>
          <t>Non Promoter- Non Public shareholder</t>
        </is>
      </c>
      <c r="B213" s="376" t="n"/>
      <c r="C213" s="376" t="n"/>
      <c r="D213" s="376" t="n"/>
      <c r="E213" s="376" t="n"/>
    </row>
    <row r="214" ht="29" customHeight="1">
      <c r="A214" s="242" t="inlineStr">
        <is>
          <t>TypeOfDepositoryReceipts</t>
        </is>
      </c>
      <c r="B214" s="242" t="inlineStr">
        <is>
          <t>Type of depository receipts</t>
        </is>
      </c>
      <c r="C214" s="242" t="inlineStr">
        <is>
          <t>in-bse-shp-types:TypeOfDepositoryReceipts</t>
        </is>
      </c>
      <c r="D214" s="242" t="inlineStr">
        <is>
          <t>duration</t>
        </is>
      </c>
      <c r="E214" s="386" t="inlineStr">
        <is>
          <t>1) This is mandatory field.
2) Select value from the drop-down.</t>
        </is>
      </c>
    </row>
    <row r="215">
      <c r="A215" s="242" t="inlineStr">
        <is>
          <t>NameOfTheBank</t>
        </is>
      </c>
      <c r="B215" s="242" t="inlineStr">
        <is>
          <t>Name of the bank</t>
        </is>
      </c>
      <c r="C215" s="242" t="inlineStr">
        <is>
          <t>xbrli:stringItemType</t>
        </is>
      </c>
      <c r="D215" s="242" t="inlineStr">
        <is>
          <t>duration</t>
        </is>
      </c>
      <c r="E215" s="242" t="n"/>
    </row>
    <row r="216">
      <c r="A216" s="242" t="inlineStr">
        <is>
          <t>NameOfTheShareholder</t>
        </is>
      </c>
      <c r="B216" s="242" t="inlineStr">
        <is>
          <t>Name of shareholder</t>
        </is>
      </c>
      <c r="C216" s="242" t="inlineStr">
        <is>
          <t>xbrli:stringItemType</t>
        </is>
      </c>
      <c r="D216" s="242" t="inlineStr">
        <is>
          <t>duration</t>
        </is>
      </c>
      <c r="E216" s="242" t="n"/>
    </row>
    <row r="217" ht="43.5" customHeight="1">
      <c r="A217" s="242" t="inlineStr">
        <is>
          <t>PermanentAccountNumberOfShareholder</t>
        </is>
      </c>
      <c r="B217" s="242" t="inlineStr">
        <is>
          <t>Permanent account number of shareholder</t>
        </is>
      </c>
      <c r="C217" s="242" t="inlineStr">
        <is>
          <t>in-bse-shp-types:PermanentAccountNumber</t>
        </is>
      </c>
      <c r="D217" s="242" t="inlineStr">
        <is>
          <t>duration</t>
        </is>
      </c>
      <c r="E217" s="242" t="inlineStr">
        <is>
          <t>[A-Z][A-Z][A-Z][A-Z][A-Z][0-9][0-9][0-9][0-9][A-Z]
In absence of PAN write : ZZZZZ9999Z</t>
        </is>
      </c>
    </row>
    <row r="218">
      <c r="A218" s="242" t="inlineStr">
        <is>
          <t>NumberOfShareholders</t>
        </is>
      </c>
      <c r="B218" s="242" t="inlineStr">
        <is>
          <t>Number of shareholders</t>
        </is>
      </c>
      <c r="C218" s="242" t="inlineStr">
        <is>
          <t>xbrli:decimalItemType</t>
        </is>
      </c>
      <c r="D218" s="242" t="inlineStr">
        <is>
          <t>instant</t>
        </is>
      </c>
      <c r="E218" s="242" t="n"/>
    </row>
    <row r="219" ht="29" customHeight="1">
      <c r="A219" s="242" t="inlineStr">
        <is>
          <t>NumberOfFullyPaidUpEquityShares</t>
        </is>
      </c>
      <c r="B219" s="242" t="inlineStr">
        <is>
          <t>Number of fully paid up equity shares</t>
        </is>
      </c>
      <c r="C219" s="242" t="inlineStr">
        <is>
          <t>xbrli:sharesItemType</t>
        </is>
      </c>
      <c r="D219" s="242" t="inlineStr">
        <is>
          <t>instant</t>
        </is>
      </c>
      <c r="E219" s="386" t="inlineStr">
        <is>
          <t>1) This is mandatory field.
2) Only numeric value allowed.</t>
        </is>
      </c>
    </row>
    <row r="220" ht="29" customHeight="1">
      <c r="A220" s="242" t="inlineStr">
        <is>
          <t>NumberOfPartlyPaidUpEquityShares</t>
        </is>
      </c>
      <c r="B220" s="242" t="inlineStr">
        <is>
          <t>Number of partly paid-up equity shares</t>
        </is>
      </c>
      <c r="C220" s="242" t="inlineStr">
        <is>
          <t>xbrli:sharesItemType</t>
        </is>
      </c>
      <c r="D220" s="242" t="inlineStr">
        <is>
          <t>instant</t>
        </is>
      </c>
      <c r="E220" s="386" t="inlineStr">
        <is>
          <t>1) This is mandatory field.
2) Only numeric value allowed.</t>
        </is>
      </c>
    </row>
    <row r="221" ht="29" customHeight="1">
      <c r="A221" s="242" t="inlineStr">
        <is>
          <t>NumberOfSharesUnderlyingOutstandingDepositoryReceipts</t>
        </is>
      </c>
      <c r="B221" s="242" t="inlineStr">
        <is>
          <t>Number of shares underlying outstanding depository receipts</t>
        </is>
      </c>
      <c r="C221" s="242" t="inlineStr">
        <is>
          <t>xbrli:sharesItemType</t>
        </is>
      </c>
      <c r="D221" s="242" t="inlineStr">
        <is>
          <t>instant</t>
        </is>
      </c>
      <c r="E221" s="386" t="inlineStr">
        <is>
          <t>1) This is mandatory field.
2) Only numeric value allowed.</t>
        </is>
      </c>
    </row>
    <row r="222" ht="43.5" customHeight="1">
      <c r="A222" s="242" t="inlineStr">
        <is>
          <t>NumberOfShares</t>
        </is>
      </c>
      <c r="B222" s="242" t="inlineStr">
        <is>
          <t>Total number of shares</t>
        </is>
      </c>
      <c r="C222" s="242" t="inlineStr">
        <is>
          <t>xbrli:sharesItemType</t>
        </is>
      </c>
      <c r="D222" s="242" t="inlineStr">
        <is>
          <t>instant</t>
        </is>
      </c>
      <c r="E222" s="386" t="inlineStr">
        <is>
          <t>Total nos. shares held should be equal to "No. of fully paid up equity shares held, No. of Partly paid-up equity shares held, No. of shares underlying Depository Receipts".</t>
        </is>
      </c>
    </row>
    <row r="223" ht="43.5" customHeight="1">
      <c r="A223" s="242" t="inlineStr">
        <is>
          <t>ShareholdingAsAPercentageOfTotalNumberOfShares</t>
        </is>
      </c>
      <c r="B223" s="242" t="inlineStr">
        <is>
          <t>Shareholding as a percentage of total number of shares held by promoters and public shareholders and custodians or DR holders</t>
        </is>
      </c>
      <c r="C223" s="242" t="inlineStr">
        <is>
          <t>num:percentItemType</t>
        </is>
      </c>
      <c r="D223" s="242" t="inlineStr">
        <is>
          <t>instant</t>
        </is>
      </c>
      <c r="E223" s="242" t="inlineStr">
        <is>
          <t>In case of public share holding percentage can not be less than one percentage.</t>
        </is>
      </c>
    </row>
    <row r="224" ht="43.5" customHeight="1">
      <c r="A224" s="242" t="inlineStr">
        <is>
          <t>NumberOfVotingRightsHeldBySameClassOfSecurities</t>
        </is>
      </c>
      <c r="B224" s="242" t="inlineStr">
        <is>
          <t>Number of voting rights held by same class of securities</t>
        </is>
      </c>
      <c r="C224" s="242" t="inlineStr">
        <is>
          <t>xbrli:decimalItemType</t>
        </is>
      </c>
      <c r="D224" s="242" t="inlineStr">
        <is>
          <t>instant</t>
        </is>
      </c>
      <c r="E224" s="386" t="inlineStr">
        <is>
          <t>1) Value must be equal to "No. of fully paid up equity shares held (IV)".
2) Only numeric value allowed.</t>
        </is>
      </c>
    </row>
    <row r="225" ht="29" customHeight="1">
      <c r="A225" s="242" t="inlineStr">
        <is>
          <t>NumberOfVotingRightsHeldByDifferentialVotingRights</t>
        </is>
      </c>
      <c r="B225" s="242" t="inlineStr">
        <is>
          <t>Number of voting rights held by differential voting rights</t>
        </is>
      </c>
      <c r="C225" s="242" t="inlineStr">
        <is>
          <t>xbrli:decimalItemType</t>
        </is>
      </c>
      <c r="D225" s="242" t="inlineStr">
        <is>
          <t>instant</t>
        </is>
      </c>
      <c r="E225" s="386" t="inlineStr">
        <is>
          <t>1) This is mandatory field.
2) Only numeric value allowed.</t>
        </is>
      </c>
    </row>
    <row r="226" ht="29" customHeight="1">
      <c r="A226" s="379" t="inlineStr">
        <is>
          <t>NumberOfVotingRights</t>
        </is>
      </c>
      <c r="B226" s="242" t="inlineStr">
        <is>
          <t>Total Number of voting rights</t>
        </is>
      </c>
      <c r="C226" s="242" t="inlineStr">
        <is>
          <t>xbrli:decimalItemType</t>
        </is>
      </c>
      <c r="D226" s="242" t="inlineStr">
        <is>
          <t>instant</t>
        </is>
      </c>
      <c r="E226" s="386" t="inlineStr">
        <is>
          <t>Total No. of Voting rights should be equal to "Class X", "Class Y".</t>
        </is>
      </c>
    </row>
    <row r="227">
      <c r="A227" s="242" t="inlineStr">
        <is>
          <t>PercentageOfTotalVotingRights</t>
        </is>
      </c>
      <c r="B227" s="242" t="inlineStr">
        <is>
          <t>Percentage of total number of voting rights</t>
        </is>
      </c>
      <c r="C227" s="242" t="inlineStr">
        <is>
          <t>num:percentItemType</t>
        </is>
      </c>
      <c r="D227" s="242" t="inlineStr">
        <is>
          <t>instant</t>
        </is>
      </c>
      <c r="E227" s="242" t="inlineStr">
        <is>
          <t>Percentage of total number of voting rights</t>
        </is>
      </c>
    </row>
    <row r="228" ht="29" customHeight="1">
      <c r="A228" s="242" t="inlineStr">
        <is>
          <t>NumberOfSharesUnderlyingOutstandingConvertibleSecurities</t>
        </is>
      </c>
      <c r="B228" s="242" t="inlineStr">
        <is>
          <t>Number of shares underlying outstanding convertible securities</t>
        </is>
      </c>
      <c r="C228" s="242" t="inlineStr">
        <is>
          <t>xbrli:sharesItemType</t>
        </is>
      </c>
      <c r="D228" s="242" t="inlineStr">
        <is>
          <t>instant</t>
        </is>
      </c>
      <c r="E228" s="386" t="inlineStr">
        <is>
          <t>1) This is mandatory field.
2) Only numeric value allowed.</t>
        </is>
      </c>
    </row>
    <row r="229" ht="29" customHeight="1">
      <c r="A229" s="242" t="inlineStr">
        <is>
          <t>NumberOfSharesUnderlyingOutstandingWarrants</t>
        </is>
      </c>
      <c r="B229" s="242" t="inlineStr">
        <is>
          <t>Number of shares underlying outstanding warrants</t>
        </is>
      </c>
      <c r="C229" s="242" t="inlineStr">
        <is>
          <t>xbrli:sharesItemType</t>
        </is>
      </c>
      <c r="D229" s="242" t="inlineStr">
        <is>
          <t>instant</t>
        </is>
      </c>
      <c r="E229" s="386" t="inlineStr">
        <is>
          <t>1) This is mandatory field.
2) Only numeric value allowed.</t>
        </is>
      </c>
    </row>
    <row r="230" ht="29" customHeight="1">
      <c r="A230" s="242" t="inlineStr">
        <is>
          <t>NumberOfSharesOutstandingESOPGranted</t>
        </is>
      </c>
      <c r="B230" s="242" t="inlineStr">
        <is>
          <t>Number Of Outstanding ESOP Granted</t>
        </is>
      </c>
      <c r="C230" s="242" t="inlineStr">
        <is>
          <t>xbrli:sharesItemType</t>
        </is>
      </c>
      <c r="D230" s="242" t="inlineStr">
        <is>
          <t>instant</t>
        </is>
      </c>
      <c r="E230" s="386" t="inlineStr">
        <is>
          <t>1) This is mandatory field.
2) Only numeric value allowed.</t>
        </is>
      </c>
    </row>
    <row r="231" ht="87" customHeight="1">
      <c r="A231" s="242" t="inlineStr">
        <is>
          <t>NumberOfSharesUnderlyingOutstandingConvertibleSecuritiesWarrantsAndESOP</t>
        </is>
      </c>
      <c r="B231" s="242" t="inlineStr">
        <is>
          <t>Total Number of shares underlying outstanding convertible securities, warrants and ESOP</t>
        </is>
      </c>
      <c r="C231" s="242" t="inlineStr">
        <is>
          <t>xbrli:sharesItemType</t>
        </is>
      </c>
      <c r="D231" s="242" t="inlineStr">
        <is>
          <t>instant</t>
        </is>
      </c>
      <c r="E231" s="386" t="inlineStr">
        <is>
          <t>Total No. of Shares Underlying Outstanding convertible securities, No. of Warrants and ESOP should be equal to "No. Of Shares Underlying Outstanding convertible securities (XA)", "No. of Shares Underlying Outstanding Warrants (XB)", "No. Of Underlying Outstanding ESOP Granted (XC)".</t>
        </is>
      </c>
    </row>
    <row r="232" ht="58" customHeight="1">
      <c r="A232" s="242" t="inlineStr">
        <is>
          <t>NumberOfSharesOnFullyDilutedBasisIncludingWarrantsESOPAndConvertibleSecurities</t>
        </is>
      </c>
      <c r="B232" s="242" t="inlineStr">
        <is>
          <t>Total number of shares on fully diluted basis including warrants, ESOP and convertible securities</t>
        </is>
      </c>
      <c r="C232" s="242" t="inlineStr">
        <is>
          <t>xbrli:sharesItemType</t>
        </is>
      </c>
      <c r="D232" s="242" t="inlineStr">
        <is>
          <t>instant</t>
        </is>
      </c>
      <c r="E232" s="386" t="inlineStr">
        <is>
          <t>Total No. of shares on fully diluted basis should be equal to "Total nos. shares held" and "Total No. of Shares Underlying Outstanding convertible securities, No. of Warrants and ESOP"</t>
        </is>
      </c>
    </row>
    <row r="233" ht="43.5" customHeight="1">
      <c r="A233" s="242" t="inlineStr">
        <is>
          <t>ShareholdingAsAPercentageAssumingFullConversionOfConvertibleSecuritiesWarrantsAndESOP</t>
        </is>
      </c>
      <c r="B233" s="242" t="inlineStr">
        <is>
          <t>Total shareholding as a percentage assuming full conversion of convertible securities, warrants and ESOP</t>
        </is>
      </c>
      <c r="C233" s="242" t="inlineStr">
        <is>
          <t>num:percentItemType</t>
        </is>
      </c>
      <c r="D233" s="242" t="inlineStr">
        <is>
          <t>instant</t>
        </is>
      </c>
      <c r="E233" s="386" t="inlineStr">
        <is>
          <t>Total shareholding as a percentage assuming full conversion of convertible securities, warrants and ESOP</t>
        </is>
      </c>
    </row>
    <row r="234" ht="43.5" customHeight="1">
      <c r="A234" s="242" t="inlineStr">
        <is>
          <t>NumberOfTheLockedInShares</t>
        </is>
      </c>
      <c r="B234" s="242" t="inlineStr">
        <is>
          <t xml:space="preserve">Number of the locked-in-shares </t>
        </is>
      </c>
      <c r="C234" s="242" t="inlineStr">
        <is>
          <t>xbrli:sharesItemType</t>
        </is>
      </c>
      <c r="D234" s="242" t="inlineStr">
        <is>
          <t>instant</t>
        </is>
      </c>
      <c r="E234" s="386" t="inlineStr">
        <is>
          <t>1) Value should be less than or equal to "Total nos. shares held".
2) Value should be greater than or equal to zero.</t>
        </is>
      </c>
      <c r="F234" s="242" t="n"/>
    </row>
    <row r="235" ht="29" customHeight="1">
      <c r="A235" s="242" t="inlineStr">
        <is>
          <t>LockedInSharesAsAPercentageOfTotalNumberOfShares</t>
        </is>
      </c>
      <c r="B235" s="242" t="inlineStr">
        <is>
          <t>Locked-in-shares as a percentage of total number of shares</t>
        </is>
      </c>
      <c r="C235" s="242" t="inlineStr">
        <is>
          <t>num:percentItemType</t>
        </is>
      </c>
      <c r="D235" s="242" t="inlineStr">
        <is>
          <t>instant</t>
        </is>
      </c>
      <c r="E235" s="242" t="inlineStr">
        <is>
          <t>Locked-in-shares as a percentage of total number of shares</t>
        </is>
      </c>
    </row>
    <row r="236" ht="43.5" customHeight="1">
      <c r="A236" s="242" t="inlineStr">
        <is>
          <t>NumberOfEquitySharesHeldInDematerializedForm</t>
        </is>
      </c>
      <c r="B236" s="242" t="inlineStr">
        <is>
          <t>Number of equity shares held in dematerialized form</t>
        </is>
      </c>
      <c r="C236" s="242" t="inlineStr">
        <is>
          <t>xbrli:sharesItemType</t>
        </is>
      </c>
      <c r="D236" s="242" t="inlineStr">
        <is>
          <t>instant</t>
        </is>
      </c>
      <c r="E236" s="386" t="inlineStr">
        <is>
          <t>1) Value should be less than or equal to "Total nos. shares held".
2) Only numeric value allowed.</t>
        </is>
      </c>
    </row>
    <row r="237" ht="116" customHeight="1">
      <c r="A237" s="242" t="inlineStr">
        <is>
          <t>DisclosureOfNotesOnReasonForNotProvidingPANExplanatoryTextBlock</t>
        </is>
      </c>
      <c r="B237" s="242" t="inlineStr">
        <is>
          <t>Reason for not providing PAN</t>
        </is>
      </c>
      <c r="C237" s="242" t="inlineStr">
        <is>
          <t>nonnum:textBlockItemType</t>
        </is>
      </c>
      <c r="D237" s="242" t="inlineStr">
        <is>
          <t>instant</t>
        </is>
      </c>
      <c r="E237" s="242" t="inlineStr">
        <is>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is>
      </c>
    </row>
    <row r="238" ht="18.5" customHeight="1">
      <c r="A238" s="376" t="inlineStr">
        <is>
          <t>Unclaimed Public</t>
        </is>
      </c>
      <c r="B238" s="376" t="n"/>
      <c r="C238" s="376" t="n"/>
      <c r="D238" s="376" t="n"/>
      <c r="E238" s="376" t="n"/>
    </row>
    <row r="239">
      <c r="A239" s="242" t="inlineStr">
        <is>
          <t>NumberOfShareholders</t>
        </is>
      </c>
      <c r="B239" s="242" t="inlineStr">
        <is>
          <t>Number of shareholders</t>
        </is>
      </c>
      <c r="C239" s="242" t="inlineStr">
        <is>
          <t>xbrli:decimalItemType</t>
        </is>
      </c>
      <c r="D239" s="242" t="inlineStr">
        <is>
          <t>instant</t>
        </is>
      </c>
      <c r="E239" s="242" t="n"/>
    </row>
    <row r="240" ht="43.5" customHeight="1">
      <c r="A240" s="242" t="inlineStr">
        <is>
          <t>OutstandingSharesHeldInDematOrUnclaimedSuspenseAccount</t>
        </is>
      </c>
      <c r="B240" s="242" t="inlineStr">
        <is>
          <t>Outstanding shares held in demat or unclaimed suspense account</t>
        </is>
      </c>
      <c r="C240" s="242" t="inlineStr">
        <is>
          <t>xbrli:sharesItemType</t>
        </is>
      </c>
      <c r="D240" s="242" t="inlineStr">
        <is>
          <t>instant</t>
        </is>
      </c>
      <c r="E240" s="242" t="inlineStr">
        <is>
          <t>Please enter Outstanding shares held in demat or unclaimed suspense account which allowes only numeric value.</t>
        </is>
      </c>
    </row>
    <row r="241">
      <c r="A241" s="242" t="inlineStr">
        <is>
          <t>VotingRightsWhichAreFrozen</t>
        </is>
      </c>
      <c r="B241" s="242" t="inlineStr">
        <is>
          <t>voting rights which are frozen</t>
        </is>
      </c>
      <c r="C241" s="242" t="inlineStr">
        <is>
          <t>xbrli:decimalItemType</t>
        </is>
      </c>
      <c r="D241" s="242" t="inlineStr">
        <is>
          <t>instant</t>
        </is>
      </c>
      <c r="E241" s="242" t="n"/>
    </row>
    <row r="242" ht="29" customHeight="1">
      <c r="A242" s="242" t="inlineStr">
        <is>
          <t>DisclosureOfNotesOnSharesWhichRemainUnclaimedForPublicShareholdersExplanatoryTextBlock</t>
        </is>
      </c>
      <c r="B242" s="242" t="inlineStr">
        <is>
          <t>Disclosure of notes on shares which remain unclaimed for public shareholders</t>
        </is>
      </c>
      <c r="C242" s="242" t="inlineStr">
        <is>
          <t>nonnum:textBlockItemType</t>
        </is>
      </c>
      <c r="D242" s="242" t="inlineStr">
        <is>
          <t>instant</t>
        </is>
      </c>
      <c r="E242" s="242" t="n"/>
    </row>
    <row r="243" ht="18.5" customHeight="1">
      <c r="A243" s="376" t="inlineStr">
        <is>
          <t>PAC Public</t>
        </is>
      </c>
      <c r="B243" s="376" t="n"/>
      <c r="C243" s="376" t="n"/>
      <c r="D243" s="376" t="n"/>
      <c r="E243" s="376" t="n"/>
    </row>
    <row r="244">
      <c r="A244" s="242" t="inlineStr">
        <is>
          <t>NameOfTheShareholder</t>
        </is>
      </c>
      <c r="B244" s="242" t="inlineStr">
        <is>
          <t>Name of Shareholder</t>
        </is>
      </c>
      <c r="C244" s="242" t="inlineStr">
        <is>
          <t>xbrli:stringItemType</t>
        </is>
      </c>
      <c r="D244" s="242" t="inlineStr">
        <is>
          <t>duration</t>
        </is>
      </c>
      <c r="E244" s="242" t="n"/>
    </row>
    <row r="245">
      <c r="A245" s="242" t="inlineStr">
        <is>
          <t>NameOfThePAC</t>
        </is>
      </c>
      <c r="B245" s="242" t="inlineStr">
        <is>
          <t>Name of the PAC</t>
        </is>
      </c>
      <c r="C245" s="242" t="inlineStr">
        <is>
          <t>xbrli:stringItemType</t>
        </is>
      </c>
      <c r="D245" s="242" t="inlineStr">
        <is>
          <t>duration</t>
        </is>
      </c>
      <c r="E245" s="242" t="n"/>
    </row>
    <row r="246" ht="29" customHeight="1">
      <c r="A246" s="242" t="inlineStr">
        <is>
          <t>NumberOfShares</t>
        </is>
      </c>
      <c r="B246" s="242" t="inlineStr">
        <is>
          <t>Number of shares</t>
        </is>
      </c>
      <c r="C246" s="242" t="inlineStr">
        <is>
          <t>xbrli:sharesItemType</t>
        </is>
      </c>
      <c r="D246" s="242" t="inlineStr">
        <is>
          <t>instant</t>
        </is>
      </c>
      <c r="E246" s="242" t="inlineStr">
        <is>
          <t>Please eneter Number of shares which allowes only numeric value</t>
        </is>
      </c>
    </row>
    <row r="247">
      <c r="A247" s="242" t="inlineStr">
        <is>
          <t>PercentageOfShareholdingByPAC</t>
        </is>
      </c>
      <c r="B247" s="242" t="inlineStr">
        <is>
          <t>Percentage of shareholding by PAC</t>
        </is>
      </c>
      <c r="C247" s="242" t="inlineStr">
        <is>
          <t>num:percentItemType</t>
        </is>
      </c>
      <c r="D247" s="242" t="inlineStr">
        <is>
          <t>instant</t>
        </is>
      </c>
      <c r="E247" s="242" t="n"/>
    </row>
    <row r="248" ht="18.5" customHeight="1">
      <c r="A248" s="376" t="inlineStr">
        <is>
          <t>Unclaimed Prom</t>
        </is>
      </c>
      <c r="B248" s="376" t="n"/>
      <c r="C248" s="376" t="n"/>
      <c r="D248" s="376" t="n"/>
      <c r="E248" s="376" t="n"/>
    </row>
    <row r="249">
      <c r="A249" s="242" t="inlineStr">
        <is>
          <t>NumberOfShareholders</t>
        </is>
      </c>
      <c r="B249" s="242" t="inlineStr">
        <is>
          <t>Number of shareholders</t>
        </is>
      </c>
      <c r="C249" s="242" t="inlineStr">
        <is>
          <t>xbrli:decimalItemType</t>
        </is>
      </c>
      <c r="D249" s="242" t="inlineStr">
        <is>
          <t>instant</t>
        </is>
      </c>
      <c r="E249" s="242" t="n"/>
    </row>
    <row r="250" ht="43.5" customHeight="1">
      <c r="A250" s="242" t="inlineStr">
        <is>
          <t>OutstandingSharesHeldInDematOrUnclaimedSuspenseAccount</t>
        </is>
      </c>
      <c r="B250" s="242" t="inlineStr">
        <is>
          <t>Outstanding shares held in demat or unclaimed suspense account</t>
        </is>
      </c>
      <c r="C250" s="242" t="inlineStr">
        <is>
          <t>xbrli:sharesItemType</t>
        </is>
      </c>
      <c r="D250" s="242" t="inlineStr">
        <is>
          <t>instant</t>
        </is>
      </c>
      <c r="E250" s="242" t="inlineStr">
        <is>
          <t>Please enter Outstanding shares held in demat or unclaimed suspense account which allowes only numeric value.</t>
        </is>
      </c>
    </row>
    <row r="251">
      <c r="A251" s="242" t="inlineStr">
        <is>
          <t>VotingRightsWhichAreFrozen</t>
        </is>
      </c>
      <c r="B251" s="242" t="inlineStr">
        <is>
          <t>Voting rights which are frozen</t>
        </is>
      </c>
      <c r="C251" s="242" t="inlineStr">
        <is>
          <t>xbrli:decimalItemType</t>
        </is>
      </c>
      <c r="D251" s="242" t="inlineStr">
        <is>
          <t>instant</t>
        </is>
      </c>
      <c r="E251" s="242" t="n"/>
    </row>
    <row r="252" ht="29" customHeight="1">
      <c r="A252" s="242" t="inlineStr">
        <is>
          <t>DisclosureOfNotesOnSharesWhichRemainUnclaimedForPromoterAndPromoterGroupExplanatoryTextBlock</t>
        </is>
      </c>
      <c r="B252" s="242" t="inlineStr">
        <is>
          <t>Disclosure of notes on shares which remain unclaimed for promoter and promoter group</t>
        </is>
      </c>
      <c r="C252" s="242" t="inlineStr">
        <is>
          <t>nonnum:textBlockItemType</t>
        </is>
      </c>
      <c r="D252" s="242" t="inlineStr">
        <is>
          <t>instant</t>
        </is>
      </c>
      <c r="E252" s="242" t="n"/>
    </row>
    <row r="253" ht="18.5" customHeight="1">
      <c r="A253" s="376" t="inlineStr">
        <is>
          <t>SBO</t>
        </is>
      </c>
      <c r="B253" s="376" t="n"/>
      <c r="C253" s="376" t="n"/>
      <c r="D253" s="376" t="n"/>
      <c r="E253" s="376" t="n"/>
    </row>
    <row r="254">
      <c r="A254" s="242" t="inlineStr">
        <is>
          <t>NameOfSignificantBeneficialOwners</t>
        </is>
      </c>
      <c r="B254" s="242" t="inlineStr">
        <is>
          <t>Name of SBO</t>
        </is>
      </c>
      <c r="C254" s="242" t="inlineStr">
        <is>
          <t>xbrli:stringItemType</t>
        </is>
      </c>
      <c r="D254" s="242" t="inlineStr">
        <is>
          <t>duration</t>
        </is>
      </c>
      <c r="E254" s="242" t="n"/>
    </row>
    <row r="255" ht="43.5" customHeight="1">
      <c r="A255" s="242" t="inlineStr">
        <is>
          <t>PANOfSignificantBeneficialOwners</t>
        </is>
      </c>
      <c r="B255" s="242" t="inlineStr">
        <is>
          <t>PAN of SBO</t>
        </is>
      </c>
      <c r="C255" s="242" t="inlineStr">
        <is>
          <t>in-bse-shp-types:PermanentAccountNumber</t>
        </is>
      </c>
      <c r="D255" s="242" t="inlineStr">
        <is>
          <t>duration</t>
        </is>
      </c>
      <c r="E255" s="242" t="inlineStr">
        <is>
          <t>[A-Z][A-Z][A-Z][A-Z][A-Z][0-9][0-9][0-9][0-9][A-Z]
In absence of PAN write : ZZZZZ9999Z</t>
        </is>
      </c>
    </row>
    <row r="256">
      <c r="A256" s="242" t="inlineStr">
        <is>
          <t>PassportNoOfSignificantBeneficialOwners</t>
        </is>
      </c>
      <c r="B256" s="242" t="inlineStr">
        <is>
          <t>Passport No. in case of a foreign national of SBO</t>
        </is>
      </c>
      <c r="C256" s="242" t="inlineStr">
        <is>
          <t>xbrli:stringItemType</t>
        </is>
      </c>
      <c r="D256" s="242" t="inlineStr">
        <is>
          <t>duration</t>
        </is>
      </c>
      <c r="E256" s="242" t="n"/>
    </row>
    <row r="257">
      <c r="A257" s="242" t="inlineStr">
        <is>
          <t>NationalityOfSignificantBeneficialOwners</t>
        </is>
      </c>
      <c r="B257" s="242" t="inlineStr">
        <is>
          <t>Nationality of SBO</t>
        </is>
      </c>
      <c r="C257" s="242" t="inlineStr">
        <is>
          <t>xbrli:stringItemType</t>
        </is>
      </c>
      <c r="D257" s="242" t="inlineStr">
        <is>
          <t>duration</t>
        </is>
      </c>
      <c r="E257" s="242" t="n"/>
    </row>
    <row r="258" ht="29" customHeight="1">
      <c r="A258" s="242" t="inlineStr">
        <is>
          <t>DescriptionOfOtherNationalityOfSignificantBeneficialOwners</t>
        </is>
      </c>
      <c r="B258" s="242" t="inlineStr">
        <is>
          <t>Nationality (Applicable in case of Any other is selected) of SBO</t>
        </is>
      </c>
      <c r="C258" s="242" t="inlineStr">
        <is>
          <t>xbrli:stringItemType</t>
        </is>
      </c>
      <c r="D258" s="242" t="inlineStr">
        <is>
          <t>duration</t>
        </is>
      </c>
      <c r="E258" s="242" t="n"/>
    </row>
    <row r="259">
      <c r="A259" s="242" t="inlineStr">
        <is>
          <t>NameOfRegisteredOwner</t>
        </is>
      </c>
      <c r="B259" s="242" t="inlineStr">
        <is>
          <t>Name of RegisteredOwner</t>
        </is>
      </c>
      <c r="C259" s="242" t="inlineStr">
        <is>
          <t>xbrli:stringItemType</t>
        </is>
      </c>
      <c r="D259" s="242" t="inlineStr">
        <is>
          <t>duration</t>
        </is>
      </c>
      <c r="E259" s="242" t="n"/>
    </row>
    <row r="260" ht="43.5" customHeight="1">
      <c r="A260" s="242" t="inlineStr">
        <is>
          <t>PANOfRegisteredOwner</t>
        </is>
      </c>
      <c r="B260" s="242" t="inlineStr">
        <is>
          <t>PAN of RegisteredOwner</t>
        </is>
      </c>
      <c r="C260" s="242" t="inlineStr">
        <is>
          <t>in-bse-shp-types:PermanentAccountNumber</t>
        </is>
      </c>
      <c r="D260" s="242" t="inlineStr">
        <is>
          <t>duration</t>
        </is>
      </c>
      <c r="E260" s="242" t="inlineStr">
        <is>
          <t>[A-Z][A-Z][A-Z][A-Z][A-Z][0-9][0-9][0-9][0-9][A-Z]
In absence of PAN write : ZZZZZ9999Z</t>
        </is>
      </c>
    </row>
    <row r="261" ht="29" customHeight="1">
      <c r="A261" s="242" t="inlineStr">
        <is>
          <t>PassportNoOfRegisteredOwner</t>
        </is>
      </c>
      <c r="B261" s="242" t="inlineStr">
        <is>
          <t>Passport No. in case of a foreign national of RegisteredOwner</t>
        </is>
      </c>
      <c r="C261" s="242" t="inlineStr">
        <is>
          <t>xbrli:stringItemType</t>
        </is>
      </c>
      <c r="D261" s="242" t="inlineStr">
        <is>
          <t>duration</t>
        </is>
      </c>
      <c r="E261" s="242" t="n"/>
    </row>
    <row r="262">
      <c r="A262" s="242" t="inlineStr">
        <is>
          <t>NationalityOfRegisteredOwner</t>
        </is>
      </c>
      <c r="B262" s="242" t="inlineStr">
        <is>
          <t>Nationality of RegisteredOwner</t>
        </is>
      </c>
      <c r="C262" s="242" t="inlineStr">
        <is>
          <t>xbrli:stringItemType</t>
        </is>
      </c>
      <c r="D262" s="242" t="inlineStr">
        <is>
          <t>duration</t>
        </is>
      </c>
      <c r="E262" s="242" t="n"/>
    </row>
    <row r="263" ht="29" customHeight="1">
      <c r="A263" s="242" t="inlineStr">
        <is>
          <t>DescriptionOfOtherNationalityOfRegisteredOwner</t>
        </is>
      </c>
      <c r="B263" s="242" t="inlineStr">
        <is>
          <t>Nationality (Applicable in case of Any other is selected) of RegisteredOwner</t>
        </is>
      </c>
      <c r="C263" s="242" t="inlineStr">
        <is>
          <t>xbrli:stringItemType</t>
        </is>
      </c>
      <c r="D263" s="242" t="inlineStr">
        <is>
          <t>duration</t>
        </is>
      </c>
      <c r="E263" s="242" t="n"/>
    </row>
    <row r="264" ht="29" customHeight="1">
      <c r="A264" s="242" t="inlineStr">
        <is>
          <t>DetailsOfHoldingExerciseOfRightOfTheSBOInTheReportingCompanyWhetherByVirtueOfShares</t>
        </is>
      </c>
      <c r="B264" s="242" t="inlineStr">
        <is>
          <t>Shares</t>
        </is>
      </c>
      <c r="C264" s="242" t="inlineStr">
        <is>
          <t>num:percentItemType</t>
        </is>
      </c>
      <c r="D264" s="242" t="inlineStr">
        <is>
          <t>instant</t>
        </is>
      </c>
      <c r="E264" s="242" t="n"/>
    </row>
    <row r="265" ht="29" customHeight="1">
      <c r="A265" s="242" t="inlineStr">
        <is>
          <t>DetailsOfHoldingExerciseOfRightOfTheSBOInTheReportingCompanyWhetherByVirtueOfVotingRights</t>
        </is>
      </c>
      <c r="B265" s="242" t="inlineStr">
        <is>
          <t>Voting rights SBO</t>
        </is>
      </c>
      <c r="C265" s="242" t="inlineStr">
        <is>
          <t>num:percentItemType</t>
        </is>
      </c>
      <c r="D265" s="242" t="inlineStr">
        <is>
          <t>instant</t>
        </is>
      </c>
      <c r="E265" s="242" t="n"/>
    </row>
    <row r="266" ht="29" customHeight="1">
      <c r="A266" s="242" t="inlineStr">
        <is>
          <t>DetailsOfHoldingExerciseOfRightOfTheSBOInTheReportingCompanyWhetherByVirtueOfRightsOnDistributableDividendOrAnyOtherDistribution</t>
        </is>
      </c>
      <c r="B266" s="242" t="inlineStr">
        <is>
          <t>Rights on distributable dividend or any other distribution</t>
        </is>
      </c>
      <c r="C266" s="242" t="inlineStr">
        <is>
          <t>num:percentItemType</t>
        </is>
      </c>
      <c r="D266" s="242" t="inlineStr">
        <is>
          <t>instant</t>
        </is>
      </c>
      <c r="E266" s="242" t="n"/>
    </row>
    <row r="267" ht="29" customHeight="1">
      <c r="A267" s="242" t="inlineStr">
        <is>
          <t>DetailsOfHoldingExerciseOfRightOfTheSBOInTheReportingCompanyWhetherByVirtueOfExerciseOfControl</t>
        </is>
      </c>
      <c r="B267" s="242" t="inlineStr">
        <is>
          <t>Exercise of control</t>
        </is>
      </c>
      <c r="C267" s="242" t="inlineStr">
        <is>
          <t>xbrli:booleanItemType</t>
        </is>
      </c>
      <c r="D267" s="242" t="inlineStr">
        <is>
          <t>instant</t>
        </is>
      </c>
      <c r="E267" s="242" t="n"/>
    </row>
    <row r="268" ht="29" customHeight="1">
      <c r="A268" s="242" t="inlineStr">
        <is>
          <t>DetailsOfHoldingExerciseOfRightOfTheSBOInTheReportingCompanyWhetherByVirtueOfExerciseOfSignificantInfluence</t>
        </is>
      </c>
      <c r="B268" s="242" t="inlineStr">
        <is>
          <t>Exercise of significant influence</t>
        </is>
      </c>
      <c r="C268" s="242" t="inlineStr">
        <is>
          <t>xbrli:booleanItemType</t>
        </is>
      </c>
      <c r="D268" s="242" t="inlineStr">
        <is>
          <t>instant</t>
        </is>
      </c>
      <c r="E268" s="242" t="n"/>
    </row>
    <row r="269" ht="29" customHeight="1">
      <c r="A269" s="242" t="inlineStr">
        <is>
          <t>DateOfCreationOrAcquisitionOfSignificantBeneficialInterest</t>
        </is>
      </c>
      <c r="B269" s="242" t="inlineStr">
        <is>
          <t>Date of creation / acquisition of significant beneficial interest</t>
        </is>
      </c>
      <c r="C269" s="242" t="inlineStr">
        <is>
          <t>xbrli:dateItemType</t>
        </is>
      </c>
      <c r="D269" s="242" t="inlineStr">
        <is>
          <t>instant</t>
        </is>
      </c>
      <c r="E269" s="242" t="inlineStr">
        <is>
          <t>1) This field is mandatory.
2) Please Enter date in "DD-MM-YYYY" format.</t>
        </is>
      </c>
    </row>
    <row r="270" ht="29" customHeight="1">
      <c r="A270" s="242" t="inlineStr">
        <is>
          <t>WhetherTheListedEntityHasAnySignificantBeneficialOwner</t>
        </is>
      </c>
      <c r="B270" s="242" t="inlineStr">
        <is>
          <t>Whether the listed entity has any significant beneficial owner?</t>
        </is>
      </c>
      <c r="C270" s="242" t="inlineStr">
        <is>
          <t>xbrli:booleanItemType</t>
        </is>
      </c>
      <c r="D270" s="242" t="inlineStr">
        <is>
          <t>instant</t>
        </is>
      </c>
      <c r="E270" s="242" t="n"/>
    </row>
    <row r="271" ht="29" customHeight="1">
      <c r="A271" s="242" t="inlineStr">
        <is>
          <t>WhetherTheListedEntityIsPublicSectorUndertaking</t>
        </is>
      </c>
      <c r="B271" s="242" t="inlineStr">
        <is>
          <t>Whether the listed entity is Public Sector Undertaking (PSU)?</t>
        </is>
      </c>
      <c r="C271" s="242" t="inlineStr">
        <is>
          <t>xbrli:booleanItemType</t>
        </is>
      </c>
      <c r="D271" s="242" t="inlineStr">
        <is>
          <t>instant</t>
        </is>
      </c>
      <c r="E271" s="242" t="n"/>
    </row>
    <row r="272" ht="18.5" customHeight="1">
      <c r="A272" s="376" t="inlineStr">
        <is>
          <t>Annexure B</t>
        </is>
      </c>
      <c r="B272" s="376" t="n"/>
      <c r="C272" s="376" t="n"/>
      <c r="D272" s="376" t="n"/>
      <c r="E272" s="376" t="n"/>
    </row>
    <row r="273" ht="43.5" customHeight="1">
      <c r="A273" s="242" t="inlineStr">
        <is>
          <t>PercentageOfBoardApprovedLimits</t>
        </is>
      </c>
      <c r="B273" s="242" t="inlineStr">
        <is>
          <t>Board approved limits (%)</t>
        </is>
      </c>
      <c r="C273" s="242" t="inlineStr">
        <is>
          <t>num:percentItemType</t>
        </is>
      </c>
      <c r="D273" s="242" t="inlineStr">
        <is>
          <t>instant</t>
        </is>
      </c>
      <c r="E273" s="242" t="inlineStr">
        <is>
          <t>1) This is a mandatory field.
2) Please enter numeric value up to 2 decimal.
3) Value should be less then or equal to 100.</t>
        </is>
      </c>
    </row>
    <row r="274" ht="43.5" customHeight="1">
      <c r="A274" s="242" t="inlineStr">
        <is>
          <t>PercentageOfLimitsUtilized</t>
        </is>
      </c>
      <c r="B274" s="242" t="inlineStr">
        <is>
          <t>Limits utilized (%)</t>
        </is>
      </c>
      <c r="C274" s="242" t="inlineStr">
        <is>
          <t>num:percentItemType</t>
        </is>
      </c>
      <c r="D274" s="242" t="inlineStr">
        <is>
          <t>instant</t>
        </is>
      </c>
      <c r="E274" s="242" t="inlineStr">
        <is>
          <t>1) This is a mandatory field.
2) Please enter numeric value up to 2 decimal.
3) Value should be less then or equal to 100.</t>
        </is>
      </c>
    </row>
    <row r="275" ht="43.5" customHeight="1">
      <c r="A275" s="242" t="inlineStr">
        <is>
          <t>PercentageOfLimitSetByGoverement</t>
        </is>
      </c>
      <c r="B275" s="242" t="inlineStr">
        <is>
          <t>Limit set by government (%)</t>
        </is>
      </c>
      <c r="C275" s="242" t="inlineStr">
        <is>
          <t>num:percentItemType</t>
        </is>
      </c>
      <c r="D275" s="242" t="inlineStr">
        <is>
          <t>instant</t>
        </is>
      </c>
      <c r="E275" s="242" t="inlineStr">
        <is>
          <t>1) This is a mandatory field.
2) Please enter numeric value up to 2 decimal.
3) Value should be less then or equal to 100.</t>
        </is>
      </c>
    </row>
  </sheetData>
  <sheetProtection selectLockedCells="0" selectUnlockedCells="0" algorithmName="SHA-512" sheet="1" objects="1" insertRows="1" insertHyperlinks="1" autoFilter="1" scenarios="1" formatColumns="1" deleteColumns="1" insertColumns="1" pivotTables="1" deleteRows="1" formatCells="1" saltValue="/ADOivasvxgkCoFrN46PFw==" formatRows="1" sort="1" spinCount="100000" hashValue="FLpVp9SXZ94dGCRXKB8phexKv7fQ1LZfryIfiUATG0vgMLupZDlL7T/6H5HLZM9YpU0T+CnxGGuuYR8ZRAOQ+g=="/>
  <pageMargins left="0.7" right="0.7" top="0.75" bottom="0.75" header="0.3" footer="0.3"/>
  <pageSetup orientation="portrait"/>
  <headerFooter>
    <oddHeader/>
    <oddFooter>&amp;L&amp;"Arial"&amp;8 &amp;K8585FF INTERNAL</oddFooter>
    <evenHeader/>
    <evenFooter/>
    <firstHeader/>
    <firstFooter/>
  </headerFooter>
</worksheet>
</file>

<file path=xl/worksheets/sheet16.xml><?xml version="1.0" encoding="utf-8"?>
<worksheet xmlns="http://schemas.openxmlformats.org/spreadsheetml/2006/main">
  <sheetPr codeName="Sheet11">
    <tabColor rgb="FFB685DB"/>
    <outlinePr summaryBelow="1" summaryRight="1"/>
    <pageSetUpPr/>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width="13" customWidth="1" min="34" max="16384"/>
  </cols>
  <sheetData>
    <row r="1" hidden="1">
      <c r="I1" t="n">
        <v>0</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20.15" customHeight="1">
      <c r="E12" s="7" t="inlineStr">
        <is>
          <t>B1(a)</t>
        </is>
      </c>
      <c r="F12" s="39" t="inlineStr">
        <is>
          <t>Mutual Funds</t>
        </is>
      </c>
      <c r="G12" s="36" t="n"/>
      <c r="H12" s="36" t="n"/>
      <c r="I12" s="36" t="n"/>
      <c r="J12" s="36" t="n"/>
      <c r="K12" s="36" t="n"/>
      <c r="L12" s="36" t="n"/>
      <c r="M12" s="36" t="n"/>
      <c r="N12" s="36" t="n"/>
      <c r="O12" s="36" t="n"/>
      <c r="P12" s="36" t="n"/>
      <c r="Q12" s="36" t="n"/>
      <c r="R12" s="36" t="n"/>
      <c r="S12" s="36" t="n"/>
      <c r="T12" s="36" t="n"/>
      <c r="U12" s="36" t="n"/>
      <c r="V12" s="36" t="n"/>
      <c r="W12" s="36" t="n"/>
      <c r="X12" s="36" t="n"/>
      <c r="Y12" s="36" t="n"/>
      <c r="Z12" s="36" t="n"/>
      <c r="AA12" s="36" t="n"/>
      <c r="AB12" s="36" t="n"/>
      <c r="AC12" s="37"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IF(COUNT(K13:$K$14999)=0,"",SUM(AE1:AE65531))</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zoUuJdk/soCMZPBRIwXUJw==" formatRows="1" sort="1" spinCount="100000" hashValue="Q7UCVnh+fez2OpHAYAE+K7CeeBA0nfqp4l3MDTVQj7NGxsDrh0M0Vz01N6La+SoxLW2YwsWjUtLhzKQriIcyf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0" display="Total"/>
    <hyperlink ref="G16" location="'Shareholding Pattern'!F30"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17.xml><?xml version="1.0" encoding="utf-8"?>
<worksheet xmlns="http://schemas.openxmlformats.org/spreadsheetml/2006/main">
  <sheetPr codeName="Sheet12">
    <tabColor rgb="FFB685DB"/>
    <outlinePr summaryBelow="1" summaryRight="1"/>
    <pageSetUpPr/>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width="22.4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18" customHeight="1">
      <c r="E12" s="7" t="inlineStr">
        <is>
          <t>B1(b)</t>
        </is>
      </c>
      <c r="F12" s="39" t="inlineStr">
        <is>
          <t>Venture Capital Funds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ht="15" customFormat="1" customHeigh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w8x+s6oUFcNr1vK8+dSuIQ==" formatRows="1" sort="1" spinCount="100000" hashValue="cBzk6TTJ3lbfLH7vaXlhcp3F5aeiFP2KA/WP8E1nJ4WWykQb+5Z9sVsY+9gpbbC8ffRsFHu6LKpOXK6pUG6TY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1" display="Total"/>
    <hyperlink ref="G16" location="'Shareholding Pattern'!F31"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18.xml><?xml version="1.0" encoding="utf-8"?>
<worksheet xmlns="http://schemas.openxmlformats.org/spreadsheetml/2006/main">
  <sheetPr codeName="Sheet13">
    <tabColor rgb="FFB685DB"/>
    <outlinePr summaryBelow="1" summaryRight="1"/>
    <pageSetUpPr/>
  </sheetPr>
  <dimension ref="E1:AT17"/>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D15" sqref="D15"/>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width="21" customWidth="1" min="34" max="16384"/>
  </cols>
  <sheetData>
    <row r="1" hidden="1">
      <c r="I1" t="n">
        <v>1</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18.75" customHeight="1">
      <c r="E12" s="7" t="inlineStr">
        <is>
          <t>B1(c)</t>
        </is>
      </c>
      <c r="F12" s="39" t="inlineStr">
        <is>
          <t>Alternate Investment Funds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ht="15" customFormat="1" customHeigh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IF(COUNT(K13:$K$15001)=0,"",SUM(AE1:AE65533))</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t="25" customHeight="1">
      <c r="E15" s="48" t="n">
        <v>1</v>
      </c>
      <c r="F15" s="460" t="inlineStr">
        <is>
          <t>Holani Venture Capital Fund- Holani Venture Capital Fund-I</t>
        </is>
      </c>
      <c r="G15" s="461" t="inlineStr">
        <is>
          <t>AACTH8878F</t>
        </is>
      </c>
      <c r="H15" s="741" t="n">
        <v>297600</v>
      </c>
      <c r="I15" s="741" t="n"/>
      <c r="J15" s="741" t="n"/>
      <c r="K15" s="748">
        <f>+IFERROR(IF(COUNT(H15:J15),ROUND(SUM(H15:J15),0),""),"")</f>
        <v/>
      </c>
      <c r="L15" s="746">
        <f>+IFERROR(IF(COUNT(K15),ROUND(K15/'Shareholding Pattern'!$L$78*100,2),""),"")</f>
        <v/>
      </c>
      <c r="M15" s="745">
        <f>IF(H15="","",H15)</f>
        <v/>
      </c>
      <c r="N15" s="745" t="n"/>
      <c r="O15" s="751">
        <f>+IFERROR(IF(COUNT(M15:N15),ROUND(SUM(M15,N15),2),""),"")</f>
        <v/>
      </c>
      <c r="P15" s="746">
        <f>+IFERROR(IF(COUNT(O15),ROUND(O15/('Shareholding Pattern'!$P$79)*100,2),""),"")</f>
        <v/>
      </c>
      <c r="Q15" s="741" t="n"/>
      <c r="R15" s="741" t="n"/>
      <c r="S15" s="741" t="n"/>
      <c r="T15" s="748">
        <f>+IFERROR(IF(COUNT(Q15:S15),ROUND(SUM(Q15:S15),0),""),"")</f>
        <v/>
      </c>
      <c r="U15" s="748">
        <f>+IFERROR(IF(COUNT(K15,T15),ROUND(SUM(K15,T15),0),""),"")</f>
        <v/>
      </c>
      <c r="V15" s="746">
        <f>+IFERROR(IF(COUNT(K15,T15),ROUND(SUM(T15,K15)/SUM('Shareholding Pattern'!$L$78,'Shareholding Pattern'!$U$78)*100,2),""),"")</f>
        <v/>
      </c>
      <c r="W15" s="741" t="n"/>
      <c r="X15" s="751">
        <f>+IFERROR(IF(COUNT(W15),ROUND(SUM(W15)/SUM(K15)*100,2),""),0)</f>
        <v/>
      </c>
      <c r="Y15" s="741" t="n">
        <v>297600</v>
      </c>
      <c r="Z15" s="752" t="n"/>
      <c r="AA15" s="741" t="n">
        <v>0</v>
      </c>
      <c r="AB15" s="741" t="n">
        <v>0</v>
      </c>
      <c r="AC15" s="741" t="n">
        <v>0</v>
      </c>
      <c r="AD15" s="9" t="n"/>
      <c r="AE15" s="9">
        <f>IF(SUM(K15)&gt;0,1,0)</f>
        <v/>
      </c>
    </row>
    <row r="16" hidden="1">
      <c r="E16" s="1" t="n"/>
      <c r="F16" s="590" t="n"/>
      <c r="G16" s="590" t="n"/>
      <c r="H16" s="590" t="n"/>
      <c r="I16" s="590" t="n"/>
      <c r="J16" s="590" t="n"/>
      <c r="K16" s="590" t="n"/>
      <c r="L16" s="590" t="n"/>
      <c r="M16" s="590" t="n"/>
      <c r="N16" s="590" t="n"/>
      <c r="O16" s="590" t="n"/>
      <c r="P16" s="590" t="n"/>
      <c r="Q16" s="590" t="n"/>
      <c r="R16" s="590" t="n"/>
      <c r="S16" s="590" t="n"/>
      <c r="T16" s="590" t="n"/>
      <c r="U16" s="590" t="n"/>
      <c r="V16" s="590" t="n"/>
      <c r="W16" s="590" t="n"/>
      <c r="X16" s="590" t="n"/>
      <c r="Y16" s="31" t="n"/>
      <c r="Z16" s="31" t="n"/>
      <c r="AA16" s="31" t="n"/>
      <c r="AB16" s="31" t="n"/>
      <c r="AC16" s="32" t="n"/>
      <c r="AT16" t="inlineStr">
        <is>
          <t>Private equity fund</t>
        </is>
      </c>
    </row>
    <row r="17" ht="20.15" customHeight="1">
      <c r="E17" s="87" t="n"/>
      <c r="F17" s="52" t="inlineStr">
        <is>
          <t>Click here to go back</t>
        </is>
      </c>
      <c r="G17" s="52" t="inlineStr">
        <is>
          <t>Total</t>
        </is>
      </c>
      <c r="H17" s="47">
        <f>+IFERROR(IF(COUNT(H14:H16),ROUND(SUM(H14:H16),0),""),"")</f>
        <v/>
      </c>
      <c r="I17" s="47">
        <f>+IFERROR(IF(COUNT(I14:I16),ROUND(SUM(I14:I16),0),""),"")</f>
        <v/>
      </c>
      <c r="J17" s="47">
        <f>+IFERROR(IF(COUNT(J14:J16),ROUND(SUM(J14:J16),0),""),"")</f>
        <v/>
      </c>
      <c r="K17" s="47">
        <f>+IFERROR(IF(COUNT(K14:K16),ROUND(SUM(K14:K16),0),""),"")</f>
        <v/>
      </c>
      <c r="L17" s="754">
        <f>+IFERROR(IF(COUNT(K17),ROUND(K17/'Shareholding Pattern'!$L$78*100,2),""),"")</f>
        <v/>
      </c>
      <c r="M17" s="652">
        <f>+IFERROR(IF(COUNT(M14:M16),ROUND(SUM(M14:M16),0),""),"")</f>
        <v/>
      </c>
      <c r="N17" s="652">
        <f>+IFERROR(IF(COUNT(N14:N16),ROUND(SUM(N14:N16),0),""),"")</f>
        <v/>
      </c>
      <c r="O17" s="652">
        <f>+IFERROR(IF(COUNT(O14:O16),ROUND(SUM(O14:O16),0),""),"")</f>
        <v/>
      </c>
      <c r="P17" s="754">
        <f>+IFERROR(IF(COUNT(O17),ROUND(O17/('Shareholding Pattern'!$P$79)*100,2),""),"")</f>
        <v/>
      </c>
      <c r="Q17" s="47">
        <f>+IFERROR(IF(COUNT(Q14:Q16),ROUND(SUM(Q14:Q16),0),""),"")</f>
        <v/>
      </c>
      <c r="R17" s="47">
        <f>+IFERROR(IF(COUNT(R14:R16),ROUND(SUM(R14:R16),0),""),"")</f>
        <v/>
      </c>
      <c r="S17" s="47">
        <f>+IFERROR(IF(COUNT(S14:S16),ROUND(SUM(S14:S16),0),""),"")</f>
        <v/>
      </c>
      <c r="T17" s="47">
        <f>+IFERROR(IF(COUNT(T14:T16),ROUND(SUM(T14:T16),0),""),"")</f>
        <v/>
      </c>
      <c r="U17" s="47">
        <f>+IFERROR(IF(COUNT(U14:U16),ROUND(SUM(U14:U16),0),""),"")</f>
        <v/>
      </c>
      <c r="V17" s="754">
        <f>+IFERROR(IF(COUNT(K17,T17),ROUND(SUM(T17,K17)/SUM('Shareholding Pattern'!$L$78,'Shareholding Pattern'!$U$78)*100,2),""),"")</f>
        <v/>
      </c>
      <c r="W17" s="47">
        <f>+IFERROR(IF(COUNT(W14:W16),ROUND(SUM(W14:W16),0),""),"")</f>
        <v/>
      </c>
      <c r="X17" s="754">
        <f>+IFERROR(IF(COUNT(W17),ROUND(SUM(W17)/SUM(K17)*100,2),""),0)</f>
        <v/>
      </c>
      <c r="Y17" s="47">
        <f>+IFERROR(IF(COUNT(Y14:Y16),ROUND(SUM(Y14:Y16),0),""),"")</f>
        <v/>
      </c>
      <c r="Z17" s="345" t="n"/>
      <c r="AA17" s="47">
        <f>+IFERROR(IF(COUNT(AA14:AA16),ROUND(SUM(AA14:AA16),0),""),"")</f>
        <v/>
      </c>
      <c r="AB17" s="47">
        <f>+IFERROR(IF(COUNT(AB14:AB16),ROUND(SUM(AB14:AB16),0),""),"")</f>
        <v/>
      </c>
      <c r="AC17" s="47">
        <f>+IFERROR(IF(COUNT(AC14:AC16),ROUND(SUM(AC14:AC16),0),""),"")</f>
        <v/>
      </c>
      <c r="AT17" t="inlineStr">
        <is>
          <t>Other</t>
        </is>
      </c>
    </row>
  </sheetData>
  <sheetProtection selectLockedCells="0" selectUnlockedCells="0" algorithmName="SHA-512" sheet="1" objects="1" insertRows="1" insertHyperlinks="1" autoFilter="1" scenarios="1" formatColumns="1" deleteColumns="1" insertColumns="1" pivotTables="1" deleteRows="1" formatCells="1" saltValue="ntnSb1qOcQMXV98tSKz9GQ==" formatRows="1" sort="1" spinCount="100000" hashValue="jyw85y7VsDx97UoPV2KgduaXPO2Ap3L0+kz3JkaCFQxTjX02AcWGJT/PkBbkXnaZnSWs2UsRkGAT5tTon8BpM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Y15" showDropDown="0" showInputMessage="1" showErrorMessage="1" allowBlank="1" type="whole" operator="lessThanOrEqual">
      <formula1>K13</formula1>
    </dataValidation>
    <dataValidation sqref="G13 G15" showDropDown="0" showInputMessage="1" showErrorMessage="1" allowBlank="1" prompt="[A-Z][A-Z][A-Z][A-Z][A-Z][0-9][0-9][0-9][0-9][A-Z]_x000a__x000a_In absence of PAN write : ZZZZZ9999Z" type="textLength" operator="equal">
      <formula1>10</formula1>
    </dataValidation>
    <dataValidation sqref="H13:J13 H15:J15 M13:N13 M15:N15 Q13:S13 Q15:S15" showDropDown="0" showInputMessage="1" showErrorMessage="1" allowBlank="1" type="whole" operator="greaterThanOrEqual">
      <formula1>0</formula1>
    </dataValidation>
    <dataValidation sqref="AA13 AA15"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AB15"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AC15"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W15" showDropDown="0" showInputMessage="1" showErrorMessage="1" allowBlank="1" type="whole" operator="lessThanOrEqual">
      <formula1>K13</formula1>
    </dataValidation>
  </dataValidations>
  <hyperlinks>
    <hyperlink ref="F17" location="'Shareholding Pattern'!F32" display="Total"/>
    <hyperlink ref="G17" location="'Shareholding Pattern'!F32"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19.xml><?xml version="1.0" encoding="utf-8"?>
<worksheet xmlns="http://schemas.openxmlformats.org/spreadsheetml/2006/main">
  <sheetPr codeName="Sheet14">
    <tabColor rgb="FFB685DB"/>
    <outlinePr summaryBelow="1" summaryRight="1"/>
    <pageSetUpPr/>
  </sheetPr>
  <dimension ref="E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2"/>
    <col hidden="1" width="4.726562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S7" t="inlineStr">
        <is>
          <t>NRI</t>
        </is>
      </c>
    </row>
    <row r="8" ht="15" customHeight="1">
      <c r="AS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S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S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c r="AS11" t="inlineStr">
        <is>
          <t>Clearing Members</t>
        </is>
      </c>
    </row>
    <row r="12" ht="20.15" customHeight="1">
      <c r="E12" s="7" t="inlineStr">
        <is>
          <t>B2(b)</t>
        </is>
      </c>
      <c r="F12" s="39" t="inlineStr">
        <is>
          <t>Foreign Venture Capital Investors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S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S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S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S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S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CqcvK3TlpSXQ4eyEQ/zS+w==" formatRows="1" sort="1" spinCount="100000" hashValue="090OVY0AHjvH7O4vGvHDhsCiwZBHoWiL4OjF0I9PN0Xh1VoRqgrL1Kzgr+1RkDOlDpdxh8MCOhm+K5BFR1seY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44" display="Click here to go back"/>
    <hyperlink ref="G16" location="'Shareholding Pattern'!F44"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xml><?xml version="1.0" encoding="utf-8"?>
<worksheet xmlns="http://schemas.openxmlformats.org/spreadsheetml/2006/main">
  <sheetPr codeName="Sheet29">
    <outlinePr summaryBelow="1" summaryRight="1"/>
    <pageSetUpPr/>
  </sheetPr>
  <dimension ref="D1:X20"/>
  <sheetViews>
    <sheetView showGridLines="0" topLeftCell="D4" zoomScaleNormal="100" workbookViewId="0">
      <selection activeCell="H8" sqref="H8"/>
    </sheetView>
  </sheetViews>
  <sheetFormatPr baseColWidth="8" defaultColWidth="0" defaultRowHeight="14.5"/>
  <cols>
    <col hidden="1" width="5.7265625" customWidth="1" min="1" max="3"/>
    <col width="5.7265625" customWidth="1" min="4" max="4"/>
    <col width="65.7265625" customWidth="1" min="5" max="5"/>
    <col width="40.7265625" customWidth="1" min="6" max="6"/>
    <col width="5.7265625" customWidth="1" min="7" max="9"/>
    <col hidden="1" width="4.26953125" customWidth="1" min="10" max="17"/>
    <col hidden="1" width="23.81640625" customWidth="1" min="18" max="18"/>
    <col hidden="1" width="19.7265625" customWidth="1" min="19" max="19"/>
    <col hidden="1" width="10.81640625" customWidth="1" min="20" max="20"/>
    <col hidden="1" width="4" customWidth="1" min="21" max="21"/>
    <col hidden="1" width="1.26953125" customWidth="1" min="22" max="16383"/>
    <col hidden="1" width="4.26953125" customWidth="1" min="16384" max="16384"/>
  </cols>
  <sheetData>
    <row r="1" hidden="1">
      <c r="H1" t="inlineStr">
        <is>
          <t xml:space="preserve"> </t>
        </is>
      </c>
      <c r="R1" t="inlineStr">
        <is>
          <t>Equity Shares</t>
        </is>
      </c>
      <c r="S1" t="inlineStr">
        <is>
          <t>Pre-listing</t>
        </is>
      </c>
      <c r="T1" t="inlineStr">
        <is>
          <t>June</t>
        </is>
      </c>
      <c r="U1" t="inlineStr">
        <is>
          <t>Yes</t>
        </is>
      </c>
      <c r="W1" t="inlineStr">
        <is>
          <t>Pre-listing</t>
        </is>
      </c>
    </row>
    <row r="2" hidden="1">
      <c r="R2" t="inlineStr">
        <is>
          <t>Preference Shares</t>
        </is>
      </c>
      <c r="S2" t="inlineStr">
        <is>
          <t>Quarterly</t>
        </is>
      </c>
      <c r="T2" t="inlineStr">
        <is>
          <t>September</t>
        </is>
      </c>
      <c r="U2" t="inlineStr">
        <is>
          <t>No</t>
        </is>
      </c>
      <c r="W2" t="inlineStr">
        <is>
          <t>Capital Restructuring</t>
        </is>
      </c>
    </row>
    <row r="3" hidden="1">
      <c r="R3" t="inlineStr">
        <is>
          <t>Differential Voting Rights</t>
        </is>
      </c>
      <c r="S3" t="inlineStr">
        <is>
          <t>Capital Restructuring</t>
        </is>
      </c>
      <c r="T3" t="inlineStr">
        <is>
          <t>December</t>
        </is>
      </c>
      <c r="W3" t="inlineStr">
        <is>
          <t>Half yearly</t>
        </is>
      </c>
    </row>
    <row r="4" ht="35.15" customHeight="1">
      <c r="S4" t="inlineStr">
        <is>
          <t>Half yearly</t>
        </is>
      </c>
      <c r="T4" t="inlineStr">
        <is>
          <t>March</t>
        </is>
      </c>
      <c r="W4" t="inlineStr">
        <is>
          <t>Yearly</t>
        </is>
      </c>
    </row>
    <row r="5" ht="30" customHeight="1">
      <c r="E5" s="648" t="inlineStr">
        <is>
          <t>General information about company</t>
        </is>
      </c>
      <c r="F5" s="32" t="n"/>
      <c r="S5" t="inlineStr">
        <is>
          <t>Yearly</t>
        </is>
      </c>
    </row>
    <row r="6" ht="20.15" customHeight="1">
      <c r="E6" s="14" t="inlineStr">
        <is>
          <t>Scrip code</t>
        </is>
      </c>
      <c r="F6" s="455" t="inlineStr">
        <is>
          <t>000000</t>
        </is>
      </c>
    </row>
    <row r="7" ht="20.15" customHeight="1">
      <c r="E7" s="14" t="inlineStr">
        <is>
          <t>NSE Symbol</t>
        </is>
      </c>
      <c r="F7" s="456" t="inlineStr">
        <is>
          <t>BRACEPORT</t>
        </is>
      </c>
      <c r="M7" t="inlineStr">
        <is>
          <t>Regulation 31 (1) (a)</t>
        </is>
      </c>
      <c r="X7" t="inlineStr">
        <is>
          <t>Yes</t>
        </is>
      </c>
    </row>
    <row r="8" ht="20.15" customHeight="1">
      <c r="E8" s="14" t="inlineStr">
        <is>
          <t>MSEI Symbol</t>
        </is>
      </c>
      <c r="F8" s="456" t="inlineStr">
        <is>
          <t>NOTLISTED</t>
        </is>
      </c>
      <c r="M8" t="inlineStr">
        <is>
          <t>Regulation 31 (1) (b)</t>
        </is>
      </c>
      <c r="X8" t="inlineStr">
        <is>
          <t>No</t>
        </is>
      </c>
    </row>
    <row r="9" ht="20.15" customHeight="1">
      <c r="E9" s="14" t="inlineStr">
        <is>
          <t>ISIN</t>
        </is>
      </c>
      <c r="F9" s="456" t="inlineStr">
        <is>
          <t>INE0R4Z01018</t>
        </is>
      </c>
      <c r="M9" t="inlineStr">
        <is>
          <t>Regulation 31 (1) (c)</t>
        </is>
      </c>
    </row>
    <row r="10">
      <c r="E10" s="14" t="inlineStr">
        <is>
          <t>Name of the company</t>
        </is>
      </c>
      <c r="F10" s="457" t="inlineStr">
        <is>
          <t>BRACE PORT LOGISTICS LIMITED</t>
        </is>
      </c>
      <c r="M10" t="inlineStr">
        <is>
          <t>Regulation 31 (1)</t>
        </is>
      </c>
    </row>
    <row r="11" ht="20.15" customHeight="1">
      <c r="E11" s="14" t="inlineStr">
        <is>
          <t>Whether company is SME</t>
        </is>
      </c>
      <c r="F11" s="132" t="inlineStr">
        <is>
          <t>Yes</t>
        </is>
      </c>
    </row>
    <row r="12" ht="20.15" customHeight="1">
      <c r="E12" s="14" t="inlineStr">
        <is>
          <t>Class of Security</t>
        </is>
      </c>
      <c r="F12" s="132" t="inlineStr">
        <is>
          <t>Equity Shares</t>
        </is>
      </c>
    </row>
    <row r="13" ht="20.15" customHeight="1">
      <c r="E13" s="14" t="inlineStr">
        <is>
          <t>Type of report</t>
        </is>
      </c>
      <c r="F13" s="132" t="inlineStr">
        <is>
          <t>Half yearly</t>
        </is>
      </c>
    </row>
    <row r="14" ht="35.15" customHeight="1">
      <c r="E14" s="15" t="inlineStr">
        <is>
          <t>Quarter Ended / Half year ended/Date of Report (For Prelisting / Allotment)</t>
        </is>
      </c>
      <c r="F14" s="182" t="inlineStr">
        <is>
          <t>31-03-2026</t>
        </is>
      </c>
      <c r="R14" s="154" t="n"/>
    </row>
    <row r="15" ht="35.15" customHeight="1">
      <c r="E15" s="15" t="inlineStr">
        <is>
          <t>Date of allotment / extinguishment (in case Capital Restructuring selected) / Listing Date</t>
        </is>
      </c>
      <c r="F15" s="615" t="inlineStr"/>
      <c r="G15" s="130" t="n"/>
      <c r="I15" s="130" t="n"/>
      <c r="S15" s="154" t="n"/>
    </row>
    <row r="16" ht="20.15" customHeight="1">
      <c r="E16" s="14" t="inlineStr">
        <is>
          <t>Shareholding pattern filed under</t>
        </is>
      </c>
      <c r="F16" s="365">
        <f>IF(F13=S1,M7,IF(F13=S2,M8,IF(F13=S3,M9,IF(F13=S4,M8,""))))</f>
        <v/>
      </c>
    </row>
    <row r="17" ht="20.15" customFormat="1" customHeight="1" s="16">
      <c r="E17" s="258" t="inlineStr">
        <is>
          <t>Whether the listed entity is Public Sector Undertaking (PSU)?</t>
        </is>
      </c>
      <c r="F17" s="458" t="inlineStr">
        <is>
          <t>No</t>
        </is>
      </c>
    </row>
    <row r="18" ht="21" customFormat="1" customHeight="1" s="16">
      <c r="E18" s="549" t="n"/>
    </row>
    <row r="19" ht="21" customFormat="1" customHeight="1" s="16">
      <c r="D19" s="17" t="n"/>
    </row>
    <row r="20" ht="12.75" customFormat="1" customHeight="1" s="16">
      <c r="D20" s="18" t="n"/>
      <c r="E20" s="17" t="n"/>
      <c r="F20" s="17" t="n"/>
    </row>
  </sheetData>
  <sheetProtection selectLockedCells="0" selectUnlockedCells="0" algorithmName="SHA-512" sheet="1" objects="1" insertRows="1" insertHyperlinks="1" autoFilter="1" scenarios="1" formatColumns="1" deleteColumns="1" insertColumns="1" pivotTables="1" deleteRows="1" formatCells="1" saltValue="18i2ubvigm5eSvgD/zxHZw==" formatRows="1" sort="1" spinCount="100000" hashValue="WQsJnRkWX6tZvyaX0JaseNMmq1o23zl6wHH6ibn/h92Qnixg0ZVEnnm8oVig8mbrGyfqQmmVjyxVTEPzCQGB5A=="/>
  <mergeCells count="2">
    <mergeCell ref="E5:F5"/>
    <mergeCell ref="E18:F18"/>
  </mergeCells>
  <dataValidations count="10">
    <dataValidation sqref="F14:F15" showDropDown="0" showInputMessage="1" showErrorMessage="1" allowBlank="1" prompt="Enter date in DD-MM-YYYY format."/>
    <dataValidation sqref="F12" showDropDown="0" showInputMessage="1" showErrorMessage="1" allowBlank="1" type="list">
      <formula1>$R$1:$R$3</formula1>
    </dataValidation>
    <dataValidation sqref="F13" showDropDown="0" showInputMessage="1" showErrorMessage="1" allowBlank="1" type="list">
      <formula1>IF(F11="Yes",yy,pre)</formula1>
    </dataValidation>
    <dataValidation sqref="F11 F17" showDropDown="0" showInputMessage="1" showErrorMessage="1" allowBlank="1" type="list">
      <formula1>$X$7:$X$8</formula1>
    </dataValidation>
    <dataValidation sqref="G13" showDropDown="0" showInputMessage="1" showErrorMessage="1" allowBlank="1" type="custom">
      <formula1>IF(F11="Yes",OFFSET(R1,2,1,2,1),OFFSET(R1,1,2,3,1))</formula1>
    </dataValidation>
    <dataValidation sqref="F9" showDropDown="0" showInputMessage="1" showErrorMessage="1" allowBlank="1" error="Please enter 12 digit alphanumeric value." prompt="[A-Z][A-Z][A-Z][0-9][0-9][0-9][A-Z]][0-9]][0-9]][0-9]][0-9]][0-9]_x000a__x000a_In absence of ISIN write : ZZZ999Z99999" type="textLength" operator="equal">
      <formula1>12</formula1>
    </dataValidation>
    <dataValidation sqref="F10" showDropDown="0" showInputMessage="1" showErrorMessage="1" allowBlank="1" prompt="Plase enter company name."/>
    <dataValidation sqref="F8" showDropDown="0" showInputMessage="1" showErrorMessage="1" allowBlank="1" error="Maximum 10 characters allowed." prompt="Please enter valid MSEI Symbol_x000a__x000a_In absence of MSEI Symbol please enter &quot;NOTLISTED&quot;" type="textLength" operator="lessThanOrEqual">
      <formula1>10</formula1>
    </dataValidation>
    <dataValidation sqref="F7" showDropDown="0" showInputMessage="1" showErrorMessage="1" allowBlank="1" error="Maximum 10 characters allowed." prompt="Please enter valid NSE Symbol_x000a__x000a_In absence of NSE Symbol please enter &quot;NOTLISTED&quot;" type="textLength" operator="lessThanOrEqual">
      <formula1>10</formula1>
    </dataValidation>
    <dataValidation sqref="F6" showDropDown="0" showInputMessage="1" showErrorMessage="1" allowBlank="1" error="Please enter 6 digit Scrip code." prompt="Please enter valid Scrip code_x000a__x000a_In absence of Scrip code please enter: &quot;000000&quot;_x000a__x000a_" type="textLength" operator="equal">
      <formula1>6</formula1>
    </dataValidation>
  </dataValidations>
  <pageMargins left="0.7" right="0.7" top="0.75" bottom="0.75" header="0.3" footer="0.3"/>
  <pageSetup orientation="portrait"/>
  <headerFooter>
    <oddHeader/>
    <oddFooter>&amp;L&amp;"Arial"&amp;8 &amp;K8585FF INTERNAL</oddFooter>
    <evenHeader/>
    <evenFooter/>
    <firstHeader/>
    <firstFooter/>
  </headerFooter>
</worksheet>
</file>

<file path=xl/worksheets/sheet20.xml><?xml version="1.0" encoding="utf-8"?>
<worksheet xmlns="http://schemas.openxmlformats.org/spreadsheetml/2006/main">
  <sheetPr codeName="Sheet15">
    <tabColor rgb="FFB685DB"/>
    <outlinePr summaryBelow="1" summaryRight="1"/>
    <pageSetUpPr/>
  </sheetPr>
  <dimension ref="E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2"/>
    <col hidden="1" width="3.8164062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S7" t="inlineStr">
        <is>
          <t>NRI</t>
        </is>
      </c>
    </row>
    <row r="8" ht="15" customHeight="1">
      <c r="AS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S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S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c r="AS11" t="inlineStr">
        <is>
          <t>Clearing Members</t>
        </is>
      </c>
    </row>
    <row r="12" ht="25" customHeight="1">
      <c r="E12" s="7" t="inlineStr">
        <is>
          <t>B2(d)</t>
        </is>
      </c>
      <c r="F12" s="53" t="inlineStr">
        <is>
          <t>Foreign Portfolio Investors Category I</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S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S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S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S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S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JuENFbrRjgTeP1pvluasWw==" formatRows="1" sort="1" spinCount="100000" hashValue="lEyLRC44/YOWkCklv9+OjpbfOqmN/7bZbonwO41g0lzqaPmw0B+x9o3OcYE7OapnCzDhBpDPM4w7vENJNEm4P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46" display="Click here to go back"/>
    <hyperlink ref="G16" location="'Shareholding Pattern'!F46"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1.xml><?xml version="1.0" encoding="utf-8"?>
<worksheet xmlns="http://schemas.openxmlformats.org/spreadsheetml/2006/main">
  <sheetPr codeName="Sheet16">
    <tabColor rgb="FFB685DB"/>
    <outlinePr summaryBelow="1" summaryRight="1"/>
    <pageSetUpPr/>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19"/>
    <col width="20.7265625" customWidth="1" min="20" max="21"/>
    <col width="25.7265625" customWidth="1" min="22" max="22"/>
    <col hidden="1" width="20.7265625" customWidth="1" min="23" max="24"/>
    <col width="20.7265625" customWidth="1" min="25" max="29"/>
    <col width="4" customWidth="1" min="30" max="30"/>
    <col hidden="1" width="5.7265625" customWidth="1" min="31" max="32"/>
    <col hidden="1" width="4"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18.75" customHeight="1">
      <c r="E12" s="7" t="inlineStr">
        <is>
          <t>B1(d)</t>
        </is>
      </c>
      <c r="F12" s="39" t="inlineStr">
        <is>
          <t>Banks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70R/s5h1/9Hyqve1EuRoLw==" formatRows="1" sort="1" spinCount="100000" hashValue="eMuGL0wMxt7KtfuNAu2EvVfOkJJQwCnnyyt7L2GN+iGchzOBWvmEGWfMUtIOZdJKyo0deYP/kG3lHuxhLRg8i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3" display="Click here to go back"/>
    <hyperlink ref="G16" location="'Shareholding Pattern'!F35"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2.xml><?xml version="1.0" encoding="utf-8"?>
<worksheet xmlns="http://schemas.openxmlformats.org/spreadsheetml/2006/main">
  <sheetPr codeName="Sheet17">
    <tabColor rgb="FFB685DB"/>
    <outlinePr summaryBelow="1" summaryRight="1"/>
    <pageSetUpPr/>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2.7265625" customWidth="1" min="30" max="30"/>
    <col hidden="1" min="31" max="46"/>
    <col hidden="1" width="5.7265625" customWidth="1" min="47"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15.75" customHeight="1">
      <c r="E12" s="7" t="inlineStr">
        <is>
          <t>B1(e)</t>
        </is>
      </c>
      <c r="F12" s="39" t="inlineStr">
        <is>
          <t>Insurance  Companies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CUJUEWRGPth1NrlzIjrz3g==" formatRows="1" sort="1" spinCount="100000" hashValue="cU0D7ROsQ1VCn5XbEROpu4hQcGtAIln/UcIb07IzKIQa/2geWsC0pNKf1GvBD8FQY56JycJvf4p0IXzRo4vAD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4" display="Click here to go back"/>
    <hyperlink ref="G16" location="'Shareholding Pattern'!F34"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3.xml><?xml version="1.0" encoding="utf-8"?>
<worksheet xmlns="http://schemas.openxmlformats.org/spreadsheetml/2006/main">
  <sheetPr codeName="Sheet57">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3"/>
    <col hidden="1" width="21.5429687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B4(l)</t>
        </is>
      </c>
      <c r="F12" s="65" t="inlineStr">
        <is>
          <t>Bodies Corporate</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te1ksy4JmXiix8j8LZ9D6Q==" formatRows="1" sort="1" spinCount="100000" hashValue="sUCikF/NHeCbEltFyjBMSbxsn1CgV9lsWM1k5b6tnbSR87HVY/I+BG02TvFo5EFjIUymyeAeT+jJcazUGIFjE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8" display="Click here to go back"/>
    <hyperlink ref="G16" location="'Shareholding Pattern'!F68"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4.xml><?xml version="1.0" encoding="utf-8"?>
<worksheet xmlns="http://schemas.openxmlformats.org/spreadsheetml/2006/main">
  <sheetPr codeName="Sheet56">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width="5.7265625" customWidth="1" min="31" max="32"/>
    <col hidden="1" width="21.5429687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B4(k)</t>
        </is>
      </c>
      <c r="F12" s="65" t="inlineStr">
        <is>
          <t>Foreign Companies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SKLL6VeKaIsXV52cemcXJQ==" formatRows="1" sort="1" spinCount="100000" hashValue="Ozr/dwyEH+w5MFJNmUV8LsD5hKyDIzdFX2kBLiLjWuUJaz6JoKVXz2/IsBJ66uPus/2dAPjA2LppJPP+aymlY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7" display="Click here to go back"/>
    <hyperlink ref="G16" location="'Shareholding Pattern'!F67"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5.xml><?xml version="1.0" encoding="utf-8"?>
<worksheet xmlns="http://schemas.openxmlformats.org/spreadsheetml/2006/main">
  <sheetPr codeName="Sheet55">
    <tabColor theme="7"/>
    <outlinePr summaryBelow="1" summaryRight="1"/>
    <pageSetUpPr/>
  </sheetPr>
  <dimension ref="E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min="31" max="32"/>
    <col hidden="1" width="1.8164062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B4(j)</t>
        </is>
      </c>
      <c r="F12" s="65" t="inlineStr">
        <is>
          <t>Foreign Nationals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lFDC+AoIZIUqsgC7t6hIzw==" formatRows="1" sort="1" spinCount="100000" hashValue="ZHbaiIrmBLqJx6SR6VSNTuILnLhCUq1yU5i+3ssTZKcJeYHMhrNZNrSrjEpt2WTWTl6w8FjBdC1XI8yUr84wk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W13" showDropDown="0" showInputMessage="1" showErrorMessage="1" allowBlank="1" type="whole" operator="lessThanOrEqual">
      <formula1>K13</formula1>
    </dataValidation>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s>
  <hyperlinks>
    <hyperlink ref="F16" location="'Shareholding Pattern'!F66" display="Click here to go back"/>
    <hyperlink ref="G16" location="'Shareholding Pattern'!F66"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6.xml><?xml version="1.0" encoding="utf-8"?>
<worksheet xmlns="http://schemas.openxmlformats.org/spreadsheetml/2006/main">
  <sheetPr codeName="Sheet54">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width="5.7265625" customWidth="1" min="31" max="33"/>
    <col hidden="1" width="21.5429687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B4(i)</t>
        </is>
      </c>
      <c r="F12" s="65" t="inlineStr">
        <is>
          <t>Non Resident Indians (NRIs)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L4fRCR3XD9KBqnWYJWb6EA==" formatRows="1" sort="1" spinCount="100000" hashValue="rvpr5+a2nfqusECkQGmoKAmj0hUaJMSvax1hgdGdbiFxNJ8xRUAIg6J2Nvu523rLdv/df+qL51tDmkMtb8OFU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5" display="Click here to go back"/>
    <hyperlink ref="G16" location="'Shareholding Pattern'!F65"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7.xml><?xml version="1.0" encoding="utf-8"?>
<worksheet xmlns="http://schemas.openxmlformats.org/spreadsheetml/2006/main">
  <sheetPr codeName="Sheet53">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width="21.54296875" customWidth="1" min="31"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B4(f)</t>
        </is>
      </c>
      <c r="F12" s="65" t="inlineStr">
        <is>
          <t>Investor Education and Protection Fund (IEPF)</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Ab7J+t2EHsyGZyNwKbIm8Q==" formatRows="1" sort="1" spinCount="100000" hashValue="YW+RlTMgC2523orEEtVLYpI4x9TzA55qIyAYsn3ebt8pAwkPTXFzM9UL75/n4IzXRUxFyCfYDWq79ZblHjOr0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2" display="Click here to go back"/>
    <hyperlink ref="G16" location="'Shareholding Pattern'!F62"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8.xml><?xml version="1.0" encoding="utf-8"?>
<worksheet xmlns="http://schemas.openxmlformats.org/spreadsheetml/2006/main">
  <sheetPr codeName="Sheet52">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width="5.7265625" customWidth="1" min="31" max="34"/>
    <col hidden="1" width="21.54296875" customWidth="1" min="35"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B4(e)</t>
        </is>
      </c>
      <c r="F12" s="65" t="inlineStr">
        <is>
          <t>Trusts where any person belonging to 'Promoter and Promoter Group' category is 'trustee', 'beneficiary', or 'author of the trust'</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MAdKFJCAe1kr2f7dmgw1w==" formatRows="1" sort="1" spinCount="100000" hashValue="DOqZJtUSzOQt1XP1k2cC1u/Y19eCBBlECM0425p51+AH/A7YDb6f9Q/yKodLwLZz2C5zS0lKKqbrflCcDm2Lr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1" display="Click here to go back"/>
    <hyperlink ref="G16" location="'Shareholding Pattern'!F61"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29.xml><?xml version="1.0" encoding="utf-8"?>
<worksheet xmlns="http://schemas.openxmlformats.org/spreadsheetml/2006/main">
  <sheetPr codeName="Sheet51">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width="5.7265625" customWidth="1" min="31" max="34"/>
    <col hidden="1" width="21.54296875" customWidth="1" min="35"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B4(d)</t>
        </is>
      </c>
      <c r="F12" s="65" t="inlineStr">
        <is>
          <t>Relatives of promoters (other than ‘immediate relatives’ of promoters disclosed under ‘Promoter and Promoter Group’ category)</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A1DCzdjTwWd0dMOUV1QBVA==" formatRows="1" sort="1" spinCount="100000" hashValue="ZYE5lRXq4aGOQLiZTZVsTsl/h7a2X3Gf94PhCVQgsTW2itffHgKKUUMY3Q9voyFL0fSFJV7CYQgdyY1NEEmJP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0" display="Click here to go back"/>
    <hyperlink ref="G16" location="'Shareholding Pattern'!F60"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xml><?xml version="1.0" encoding="utf-8"?>
<worksheet xmlns="http://schemas.openxmlformats.org/spreadsheetml/2006/main">
  <sheetPr codeName="Sheet30">
    <outlinePr summaryBelow="1" summaryRight="1"/>
    <pageSetUpPr/>
  </sheetPr>
  <dimension ref="A1:AF19"/>
  <sheetViews>
    <sheetView showGridLines="0" topLeftCell="C7" zoomScaleNormal="100" workbookViewId="0">
      <selection activeCell="F19" sqref="F19"/>
    </sheetView>
  </sheetViews>
  <sheetFormatPr baseColWidth="8" defaultColWidth="0" defaultRowHeight="14.5"/>
  <cols>
    <col hidden="1" width="5.7265625" customWidth="1" min="1" max="2"/>
    <col width="5.7265625" customWidth="1" min="3" max="3"/>
    <col width="6.7265625" customWidth="1" min="4" max="4"/>
    <col width="72.1796875" customWidth="1" min="5" max="5"/>
    <col width="14.7265625" customWidth="1" min="6" max="6"/>
    <col width="18.7265625" customWidth="1" min="7" max="9"/>
    <col width="5.7265625" customWidth="1" min="10" max="12"/>
    <col hidden="1" min="13" max="32"/>
    <col hidden="1" width="1" customWidth="1" min="33" max="16384"/>
  </cols>
  <sheetData>
    <row r="1" hidden="1">
      <c r="T1" t="inlineStr">
        <is>
          <t>Micro@213Vista</t>
        </is>
      </c>
      <c r="U1" t="inlineStr">
        <is>
          <t>Yes</t>
        </is>
      </c>
    </row>
    <row r="2" hidden="1">
      <c r="U2" t="inlineStr">
        <is>
          <t>No</t>
        </is>
      </c>
    </row>
    <row r="3" hidden="1"/>
    <row r="4" hidden="1"/>
    <row r="5" hidden="1"/>
    <row r="6" hidden="1"/>
    <row r="7" ht="30" customHeight="1"/>
    <row r="8" ht="30" customHeight="1">
      <c r="D8" s="260" t="inlineStr">
        <is>
          <t>Sr. No.</t>
        </is>
      </c>
      <c r="E8" s="260" t="inlineStr">
        <is>
          <t>Particular</t>
        </is>
      </c>
      <c r="F8" s="261" t="inlineStr">
        <is>
          <t>Yes/No</t>
        </is>
      </c>
      <c r="G8" s="192" t="inlineStr">
        <is>
          <t>Promoter and Promoter Group</t>
        </is>
      </c>
      <c r="H8" s="192" t="inlineStr">
        <is>
          <t>Public shareholder</t>
        </is>
      </c>
      <c r="I8" s="192" t="inlineStr">
        <is>
          <t>Non Promoter- Non Public</t>
        </is>
      </c>
    </row>
    <row r="9" ht="20.15" customHeight="1">
      <c r="D9" s="19" t="n">
        <v>1</v>
      </c>
      <c r="E9" s="196" t="inlineStr">
        <is>
          <t>Whether the Listed Entity has issued any partly paid up shares?</t>
        </is>
      </c>
      <c r="F9" s="370" t="inlineStr">
        <is>
          <t>No</t>
        </is>
      </c>
      <c r="G9" s="616" t="inlineStr">
        <is>
          <t>No</t>
        </is>
      </c>
      <c r="H9" s="616" t="inlineStr">
        <is>
          <t>No</t>
        </is>
      </c>
      <c r="I9" s="616" t="inlineStr">
        <is>
          <t>No</t>
        </is>
      </c>
      <c r="M9" t="n">
        <v>0</v>
      </c>
      <c r="N9" t="n">
        <v>1</v>
      </c>
      <c r="O9" t="n">
        <v>1</v>
      </c>
      <c r="P9" t="n">
        <v>1</v>
      </c>
      <c r="R9" t="inlineStr">
        <is>
          <t>Partly Paid Up Shares</t>
        </is>
      </c>
      <c r="S9" t="inlineStr">
        <is>
          <t>Partly Paid Up Shares PPG</t>
        </is>
      </c>
      <c r="T9" t="inlineStr">
        <is>
          <t>Partly Paid Up Shares Public</t>
        </is>
      </c>
      <c r="U9" t="inlineStr">
        <is>
          <t>Partly Paid Up Shares NPNP</t>
        </is>
      </c>
    </row>
    <row r="10" ht="20.15" customHeight="1">
      <c r="D10" s="20" t="n">
        <v>2</v>
      </c>
      <c r="E10" s="197" t="inlineStr">
        <is>
          <t>Whether the Listed Entity has issued any Convertible Securities ?</t>
        </is>
      </c>
      <c r="F10" s="367" t="inlineStr">
        <is>
          <t>No</t>
        </is>
      </c>
      <c r="G10" s="617" t="inlineStr">
        <is>
          <t>No</t>
        </is>
      </c>
      <c r="H10" s="617" t="inlineStr">
        <is>
          <t>No</t>
        </is>
      </c>
      <c r="I10" s="617" t="inlineStr">
        <is>
          <t>No</t>
        </is>
      </c>
      <c r="M10" t="n">
        <v>0</v>
      </c>
      <c r="N10" t="n">
        <v>1</v>
      </c>
      <c r="O10" t="n">
        <v>1</v>
      </c>
      <c r="P10" t="n">
        <v>1</v>
      </c>
      <c r="R10" t="inlineStr">
        <is>
          <t>Convertible Securities</t>
        </is>
      </c>
      <c r="S10" t="inlineStr">
        <is>
          <t>Convertible Securities PPG</t>
        </is>
      </c>
      <c r="T10" t="inlineStr">
        <is>
          <t>Convertible Securities Public</t>
        </is>
      </c>
      <c r="U10" t="inlineStr">
        <is>
          <t>Convertible Securities NPNP</t>
        </is>
      </c>
    </row>
    <row r="11" ht="20.15" customHeight="1">
      <c r="D11" s="20" t="n">
        <v>3</v>
      </c>
      <c r="E11" s="197" t="inlineStr">
        <is>
          <t>Whether the Listed Entity has issued any Warrants ?</t>
        </is>
      </c>
      <c r="F11" s="367" t="inlineStr">
        <is>
          <t>No</t>
        </is>
      </c>
      <c r="G11" s="617" t="inlineStr">
        <is>
          <t>No</t>
        </is>
      </c>
      <c r="H11" s="617" t="inlineStr">
        <is>
          <t>No</t>
        </is>
      </c>
      <c r="I11" s="617" t="inlineStr">
        <is>
          <t>No</t>
        </is>
      </c>
      <c r="M11" t="n">
        <v>0</v>
      </c>
      <c r="N11" t="n">
        <v>1</v>
      </c>
      <c r="O11" t="n">
        <v>1</v>
      </c>
      <c r="P11" t="n">
        <v>1</v>
      </c>
      <c r="R11" t="inlineStr">
        <is>
          <t>Warrants</t>
        </is>
      </c>
      <c r="S11" t="inlineStr">
        <is>
          <t>Warrants PPG</t>
        </is>
      </c>
      <c r="T11" t="inlineStr">
        <is>
          <t>Warrants Public</t>
        </is>
      </c>
      <c r="U11" t="inlineStr">
        <is>
          <t>Warrants NPNP</t>
        </is>
      </c>
    </row>
    <row r="12" ht="20.15" customHeight="1">
      <c r="D12" s="20" t="n">
        <v>4</v>
      </c>
      <c r="E12" s="197" t="inlineStr">
        <is>
          <t>Whether Listed Entity has granted any ESOPs, which are outstanding?</t>
        </is>
      </c>
      <c r="F12" s="367" t="inlineStr">
        <is>
          <t>No</t>
        </is>
      </c>
      <c r="G12" s="617" t="inlineStr">
        <is>
          <t>No</t>
        </is>
      </c>
      <c r="H12" s="617" t="inlineStr">
        <is>
          <t>No</t>
        </is>
      </c>
      <c r="I12" s="617" t="inlineStr">
        <is>
          <t>No</t>
        </is>
      </c>
      <c r="M12" t="n">
        <v>0</v>
      </c>
      <c r="N12" t="n">
        <v>1</v>
      </c>
      <c r="O12" t="n">
        <v>1</v>
      </c>
      <c r="P12" t="n">
        <v>1</v>
      </c>
      <c r="R12" t="inlineStr">
        <is>
          <t>ESOP</t>
        </is>
      </c>
      <c r="S12" t="inlineStr">
        <is>
          <t>ESOP PPG</t>
        </is>
      </c>
      <c r="T12" t="inlineStr">
        <is>
          <t>ESOP Public</t>
        </is>
      </c>
      <c r="U12" t="inlineStr">
        <is>
          <t>ESOP NPNP</t>
        </is>
      </c>
    </row>
    <row r="13" ht="29" customHeight="1">
      <c r="D13" s="20" t="n">
        <v>5</v>
      </c>
      <c r="E13" s="197" t="inlineStr">
        <is>
          <t>Whether the Listed Entity has any shares against which depository receipts are issued?</t>
        </is>
      </c>
      <c r="F13" s="367" t="inlineStr">
        <is>
          <t>No</t>
        </is>
      </c>
      <c r="G13" s="618" t="inlineStr">
        <is>
          <t>No</t>
        </is>
      </c>
      <c r="H13" s="617" t="inlineStr">
        <is>
          <t>No</t>
        </is>
      </c>
      <c r="I13" s="617" t="inlineStr">
        <is>
          <t>No</t>
        </is>
      </c>
      <c r="M13" t="n">
        <v>0</v>
      </c>
      <c r="N13" t="n">
        <v>1</v>
      </c>
      <c r="O13" t="n">
        <v>1</v>
      </c>
      <c r="P13" t="n">
        <v>1</v>
      </c>
      <c r="R13" t="inlineStr">
        <is>
          <t>Depository Receipts</t>
        </is>
      </c>
      <c r="S13" t="inlineStr">
        <is>
          <t>Depository Receipts PPG</t>
        </is>
      </c>
      <c r="T13" t="inlineStr">
        <is>
          <t>Depository Receipts Public</t>
        </is>
      </c>
      <c r="U13" t="inlineStr">
        <is>
          <t>Depository Receipts NPNP</t>
        </is>
      </c>
    </row>
    <row r="14" ht="21.75" customHeight="1">
      <c r="D14" s="20" t="n">
        <v>6</v>
      </c>
      <c r="E14" s="197" t="inlineStr">
        <is>
          <t>Whether the Listed Entity has any shares in locked-in?</t>
        </is>
      </c>
      <c r="F14" s="367" t="inlineStr">
        <is>
          <t>Yes</t>
        </is>
      </c>
      <c r="G14" s="132" t="inlineStr">
        <is>
          <t>Yes</t>
        </is>
      </c>
      <c r="H14" s="387" t="inlineStr">
        <is>
          <t>No</t>
        </is>
      </c>
      <c r="I14" s="387" t="inlineStr">
        <is>
          <t>No</t>
        </is>
      </c>
      <c r="M14" t="n">
        <v>0</v>
      </c>
      <c r="N14" t="n">
        <v>0</v>
      </c>
      <c r="O14" t="n">
        <v>1</v>
      </c>
      <c r="P14" t="n">
        <v>1</v>
      </c>
      <c r="R14" t="inlineStr">
        <is>
          <t>Locked In</t>
        </is>
      </c>
      <c r="S14" t="inlineStr">
        <is>
          <t>Locked In PPG</t>
        </is>
      </c>
      <c r="T14" t="inlineStr">
        <is>
          <t>Locked In Public</t>
        </is>
      </c>
      <c r="U14" t="inlineStr">
        <is>
          <t>Locked In NPNP</t>
        </is>
      </c>
    </row>
    <row r="15" ht="20.15" customFormat="1" customHeight="1" s="16">
      <c r="D15" s="78" t="n">
        <v>7</v>
      </c>
      <c r="E15" s="401" t="inlineStr">
        <is>
          <t>Whether any shares held by promoters are encumbered under "Pledged"?</t>
        </is>
      </c>
      <c r="F15" s="366" t="inlineStr">
        <is>
          <t>No</t>
        </is>
      </c>
      <c r="G15" s="619" t="inlineStr">
        <is>
          <t>No</t>
        </is>
      </c>
      <c r="H15" s="620" t="n"/>
      <c r="I15" s="621" t="n"/>
      <c r="M15" t="n">
        <v>1</v>
      </c>
      <c r="N15" t="n">
        <v>1</v>
      </c>
      <c r="O15" t="n">
        <v>0</v>
      </c>
      <c r="P15" t="n">
        <v>0</v>
      </c>
      <c r="R15" s="16" t="inlineStr">
        <is>
          <t>Pledged</t>
        </is>
      </c>
      <c r="S15" s="16" t="inlineStr">
        <is>
          <t>Pledged PPG</t>
        </is>
      </c>
    </row>
    <row r="16" ht="30" customFormat="1" customHeight="1" s="16">
      <c r="D16" s="78" t="n">
        <v>8</v>
      </c>
      <c r="E16" s="401" t="inlineStr">
        <is>
          <t>Whether any shares held by promoters are encumbered under "Non-Disposal Undertaking"?</t>
        </is>
      </c>
      <c r="F16" s="366" t="inlineStr">
        <is>
          <t>No</t>
        </is>
      </c>
      <c r="G16" s="619" t="inlineStr">
        <is>
          <t>No</t>
        </is>
      </c>
      <c r="H16" s="622" t="n"/>
      <c r="I16" s="623" t="n"/>
      <c r="M16" t="n">
        <v>1</v>
      </c>
      <c r="N16" t="n">
        <v>1</v>
      </c>
      <c r="R16" s="16" t="inlineStr">
        <is>
          <t>NonDisposal Undertaking</t>
        </is>
      </c>
      <c r="S16" s="16" t="inlineStr">
        <is>
          <t>NonDisposal Undertaking PPG</t>
        </is>
      </c>
    </row>
    <row r="17" ht="30" customFormat="1" customHeight="1" s="16">
      <c r="D17" s="78" t="n">
        <v>9</v>
      </c>
      <c r="E17" s="401" t="inlineStr">
        <is>
          <t>Whether any shares held by promoters are encumbered, other than by way of Pledge or NDU, if any?</t>
        </is>
      </c>
      <c r="F17" s="366" t="inlineStr">
        <is>
          <t>No</t>
        </is>
      </c>
      <c r="G17" s="619" t="inlineStr">
        <is>
          <t>No</t>
        </is>
      </c>
      <c r="H17" s="624" t="n"/>
      <c r="I17" s="625" t="n"/>
      <c r="M17" t="n">
        <v>1</v>
      </c>
      <c r="N17" t="n">
        <v>1</v>
      </c>
      <c r="R17" s="16" t="inlineStr">
        <is>
          <t>Other encumbrances</t>
        </is>
      </c>
      <c r="S17" s="16" t="inlineStr">
        <is>
          <t>Other encumbrances PPG</t>
        </is>
      </c>
    </row>
    <row r="18" ht="20.15" customFormat="1" customHeight="1" s="16">
      <c r="D18" s="78" t="n">
        <v>10</v>
      </c>
      <c r="E18" s="197" t="inlineStr">
        <is>
          <t>Whether company has equity shares with differential voting rights?</t>
        </is>
      </c>
      <c r="F18" s="368" t="inlineStr">
        <is>
          <t>No</t>
        </is>
      </c>
      <c r="G18" s="626" t="inlineStr">
        <is>
          <t>No</t>
        </is>
      </c>
      <c r="H18" s="626" t="inlineStr">
        <is>
          <t>No</t>
        </is>
      </c>
      <c r="I18" s="627" t="inlineStr">
        <is>
          <t>No</t>
        </is>
      </c>
      <c r="M18" t="n">
        <v>0</v>
      </c>
      <c r="N18" t="n">
        <v>1</v>
      </c>
      <c r="O18" t="n">
        <v>1</v>
      </c>
      <c r="P18" t="n">
        <v>1</v>
      </c>
      <c r="R18" s="16" t="inlineStr">
        <is>
          <t>Voting Rights</t>
        </is>
      </c>
      <c r="S18" s="16" t="inlineStr">
        <is>
          <t>Voting Rights PPG</t>
        </is>
      </c>
      <c r="T18" t="inlineStr">
        <is>
          <t>Voting Rights Public</t>
        </is>
      </c>
      <c r="U18" s="16" t="inlineStr">
        <is>
          <t>Voting Rights NPNP</t>
        </is>
      </c>
    </row>
    <row r="19" ht="21" customHeight="1">
      <c r="D19" s="21" t="n">
        <v>11</v>
      </c>
      <c r="E19" s="198" t="inlineStr">
        <is>
          <t>Whether the listed entity has any significant beneficial owner?</t>
        </is>
      </c>
      <c r="F19" s="369" t="inlineStr">
        <is>
          <t>Yes</t>
        </is>
      </c>
      <c r="G19" s="451" t="n"/>
      <c r="H19" s="452" t="n"/>
      <c r="I19" s="453" t="n"/>
      <c r="M19" s="130" t="n">
        <v>0</v>
      </c>
      <c r="R19" s="130" t="inlineStr">
        <is>
          <t>Whether the listed entity has any significant beneficial owner?</t>
        </is>
      </c>
    </row>
  </sheetData>
  <sheetProtection selectLockedCells="0" selectUnlockedCells="0" algorithmName="SHA-512" sheet="1" objects="1" insertRows="1" insertHyperlinks="1" autoFilter="1" scenarios="1" formatColumns="1" deleteColumns="1" insertColumns="1" pivotTables="1" deleteRows="1" formatCells="1" saltValue="KKE/Wtpq5MCirDIjeaABIw==" formatRows="1" sort="1" spinCount="100000" hashValue="nNKUYEy7JHbUeMeYscMQ0G7Q3MPZXFA9X3ghsPr2LO97DCMU6untjJQ2k0qdZRBnC9yyofe6Wn3VDa1lvrG3Og=="/>
  <dataValidations count="1">
    <dataValidation sqref="F9:F19 G9:G17 G18:I18 H9:I14" showDropDown="0" showInputMessage="1" showErrorMessage="1" allowBlank="1" type="list">
      <formula1>$U$1:$U$2</formula1>
    </dataValidation>
  </dataValidations>
  <pageMargins left="0.7" right="0.7" top="0.75" bottom="0.75" header="0.3" footer="0.3"/>
  <pageSetup orientation="portrait"/>
  <headerFooter>
    <oddHeader/>
    <oddFooter>&amp;L&amp;"Arial"&amp;8 &amp;K8585FF INTERNAL</oddFooter>
    <evenHeader/>
    <evenFooter/>
    <firstHeader/>
    <firstFooter/>
  </headerFooter>
</worksheet>
</file>

<file path=xl/worksheets/sheet30.xml><?xml version="1.0" encoding="utf-8"?>
<worksheet xmlns="http://schemas.openxmlformats.org/spreadsheetml/2006/main">
  <sheetPr codeName="Sheet50">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2"/>
    <col hidden="1" width="20.7265625" customWidth="1" min="23" max="24"/>
    <col width="20.7265625" customWidth="1" min="25" max="29"/>
    <col width="1.81640625" customWidth="1" min="30" max="30"/>
    <col hidden="1" width="5.7265625" customWidth="1" min="31" max="32"/>
    <col hidden="1" width="21.5429687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B4(c)</t>
        </is>
      </c>
      <c r="F12" s="65" t="inlineStr">
        <is>
          <t>Key Managerial Personnel</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QDwsmIxamS5CyeHL8fWc3Q==" formatRows="1" sort="1" spinCount="100000" hashValue="MDvNsC5hfTqSigGinGdNGqKp58/lz/RcN/yVAuss/n58OCnBq6Ie8bHxCJQfnTZQFuvF3tmrDtVG+cNI9nI76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59" display="Click here to go back"/>
    <hyperlink ref="G16" location="'Shareholding Pattern'!F59"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1.xml><?xml version="1.0" encoding="utf-8"?>
<worksheet xmlns="http://schemas.openxmlformats.org/spreadsheetml/2006/main">
  <sheetPr codeName="Sheet49">
    <tabColor theme="7"/>
    <outlinePr summaryBelow="1" summaryRight="1"/>
    <pageSetUpPr/>
  </sheetPr>
  <dimension ref="E1:AF17"/>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H19" sqref="H19"/>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2"/>
    <col hidden="1" width="21.54296875" customWidth="1" min="33" max="16384"/>
  </cols>
  <sheetData>
    <row r="1" hidden="1">
      <c r="I1" t="n">
        <v>1</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B4(b)</t>
        </is>
      </c>
      <c r="F12" s="65" t="inlineStr">
        <is>
          <t>Directors and their relatives (excluding independent directors and nominee directors)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IF(COUNT(K13:$K$15001)=0,"",SUM(AE1:AE65533))</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t="25" customHeight="1">
      <c r="E15" s="48" t="n">
        <v>1</v>
      </c>
      <c r="F15" s="460" t="inlineStr">
        <is>
          <t>Himanshu Chhabra</t>
        </is>
      </c>
      <c r="G15" s="461" t="inlineStr">
        <is>
          <t>ADZPC1926H</t>
        </is>
      </c>
      <c r="H15" s="741" t="n">
        <v>131100</v>
      </c>
      <c r="I15" s="741" t="n"/>
      <c r="J15" s="741" t="n"/>
      <c r="K15" s="748">
        <f>+IFERROR(IF(COUNT(H15:J15),ROUND(SUM(H15:J15),0),""),"")</f>
        <v/>
      </c>
      <c r="L15" s="746">
        <f>+IFERROR(IF(COUNT(K15),ROUND(K15/'Shareholding Pattern'!$L$78*100,2),""),"")</f>
        <v/>
      </c>
      <c r="M15" s="745">
        <f>IF(H15="","",H15)</f>
        <v/>
      </c>
      <c r="N15" s="745" t="n"/>
      <c r="O15" s="751">
        <f>+IFERROR(IF(COUNT(M15:N15),ROUND(SUM(M15,N15),2),""),"")</f>
        <v/>
      </c>
      <c r="P15" s="746">
        <f>+IFERROR(IF(COUNT(O15),ROUND(O15/('Shareholding Pattern'!$P$79)*100,2),""),"")</f>
        <v/>
      </c>
      <c r="Q15" s="741" t="n"/>
      <c r="R15" s="741" t="n"/>
      <c r="S15" s="741" t="n"/>
      <c r="T15" s="748">
        <f>+IFERROR(IF(COUNT(Q15:S15),ROUND(SUM(Q15:S15),0),""),"")</f>
        <v/>
      </c>
      <c r="U15" s="748">
        <f>+IFERROR(IF(COUNT(K15,T15),ROUND(SUM(K15,T15),0),""),"")</f>
        <v/>
      </c>
      <c r="V15" s="746">
        <f>+IFERROR(IF(COUNT(K15,T15),ROUND(SUM(T15,K15)/SUM('Shareholding Pattern'!$L$78,'Shareholding Pattern'!$U$78)*100,2),""),"")</f>
        <v/>
      </c>
      <c r="W15" s="741" t="n"/>
      <c r="X15" s="751">
        <f>+IFERROR(IF(COUNT(W15),ROUND(SUM(W15)/SUM(K15)*100,2),""),0)</f>
        <v/>
      </c>
      <c r="Y15" s="741" t="n">
        <v>131100</v>
      </c>
      <c r="Z15" s="752" t="n"/>
      <c r="AA15" s="741" t="n">
        <v>0</v>
      </c>
      <c r="AB15" s="741" t="n">
        <v>0</v>
      </c>
      <c r="AC15" s="741" t="n">
        <v>0</v>
      </c>
      <c r="AD15" s="9" t="n"/>
      <c r="AE15" s="9">
        <f>IF(SUM(K15)&gt;0,1,0)</f>
        <v/>
      </c>
    </row>
    <row r="16" hidden="1">
      <c r="E16" s="30" t="n"/>
      <c r="J16" s="130" t="n"/>
      <c r="K16" s="130" t="n"/>
      <c r="N16" s="130" t="n"/>
      <c r="O16" s="130" t="n"/>
      <c r="X16" s="130" t="n"/>
      <c r="Y16" s="31" t="n"/>
      <c r="Z16" s="31" t="n"/>
      <c r="AA16" s="31" t="n"/>
      <c r="AB16" s="31" t="n"/>
      <c r="AC16" s="32" t="n"/>
    </row>
    <row r="17" ht="20.15" customHeight="1">
      <c r="E17" s="90" t="n"/>
      <c r="F17" s="45" t="inlineStr">
        <is>
          <t>Click here to go back</t>
        </is>
      </c>
      <c r="G17" s="45" t="inlineStr">
        <is>
          <t>Total</t>
        </is>
      </c>
      <c r="H17" s="47">
        <f>+IFERROR(IF(COUNT(H14:H16),ROUND(SUM(H14:H16),0),""),"")</f>
        <v/>
      </c>
      <c r="I17" s="47">
        <f>+IFERROR(IF(COUNT(I14:I16),ROUND(SUM(I14:I16),0),""),"")</f>
        <v/>
      </c>
      <c r="J17" s="47">
        <f>+IFERROR(IF(COUNT(J14:J16),ROUND(SUM(J14:J16),0),""),"")</f>
        <v/>
      </c>
      <c r="K17" s="47">
        <f>+IFERROR(IF(COUNT(K14:K16),ROUND(SUM(K14:K16),0),""),"")</f>
        <v/>
      </c>
      <c r="L17" s="754">
        <f>+IFERROR(IF(COUNT(K17),ROUND(K17/'Shareholding Pattern'!$L$78*100,2),""),"")</f>
        <v/>
      </c>
      <c r="M17" s="652">
        <f>+IFERROR(IF(COUNT(M14:M16),ROUND(SUM(M14:M16),0),""),"")</f>
        <v/>
      </c>
      <c r="N17" s="652">
        <f>+IFERROR(IF(COUNT(N14:N16),ROUND(SUM(N14:N16),0),""),"")</f>
        <v/>
      </c>
      <c r="O17" s="652">
        <f>+IFERROR(IF(COUNT(O14:O16),ROUND(SUM(O14:O16),0),""),"")</f>
        <v/>
      </c>
      <c r="P17" s="754">
        <f>+IFERROR(IF(COUNT(O17),ROUND(O17/('Shareholding Pattern'!$P$79)*100,2),""),"")</f>
        <v/>
      </c>
      <c r="Q17" s="47">
        <f>+IFERROR(IF(COUNT(Q14:Q16),ROUND(SUM(Q14:Q16),0),""),"")</f>
        <v/>
      </c>
      <c r="R17" s="47">
        <f>+IFERROR(IF(COUNT(R14:R16),ROUND(SUM(R14:R16),0),""),"")</f>
        <v/>
      </c>
      <c r="S17" s="47">
        <f>+IFERROR(IF(COUNT(S14:S16),ROUND(SUM(S14:S16),0),""),"")</f>
        <v/>
      </c>
      <c r="T17" s="47">
        <f>+IFERROR(IF(COUNT(T14:T16),ROUND(SUM(T14:T16),0),""),"")</f>
        <v/>
      </c>
      <c r="U17" s="47">
        <f>+IFERROR(IF(COUNT(U14:U16),ROUND(SUM(U14:U16),0),""),"")</f>
        <v/>
      </c>
      <c r="V17" s="754">
        <f>+IFERROR(IF(COUNT(K17,T17),ROUND(SUM(T17,K17)/SUM('Shareholding Pattern'!$L$78,'Shareholding Pattern'!$U$78)*100,2),""),"")</f>
        <v/>
      </c>
      <c r="W17" s="47">
        <f>+IFERROR(IF(COUNT(W14:W16),ROUND(SUM(W14:W16),0),""),"")</f>
        <v/>
      </c>
      <c r="X17" s="754">
        <f>+IFERROR(IF(COUNT(W17),ROUND(SUM(W17)/SUM(K17)*100,2),""),0)</f>
        <v/>
      </c>
      <c r="Y17" s="47">
        <f>+IFERROR(IF(COUNT(Y14:Y16),ROUND(SUM(Y14:Y16),0),""),"")</f>
        <v/>
      </c>
      <c r="Z17" s="345" t="n"/>
      <c r="AA17" s="47">
        <f>+IFERROR(IF(COUNT(AA14:AA16),ROUND(SUM(AA14:AA16),0),""),"")</f>
        <v/>
      </c>
      <c r="AB17" s="47">
        <f>+IFERROR(IF(COUNT(AB14:AB16),ROUND(SUM(AB14:AB16),0),""),"")</f>
        <v/>
      </c>
      <c r="AC17" s="47">
        <f>+IFERROR(IF(COUNT(AC14:AC16),ROUND(SUM(AC14:AC16),0),""),"")</f>
        <v/>
      </c>
    </row>
  </sheetData>
  <sheetProtection selectLockedCells="0" selectUnlockedCells="0" algorithmName="SHA-512" sheet="1" objects="1" insertRows="1" insertHyperlinks="1" autoFilter="1" scenarios="1" formatColumns="1" deleteColumns="1" insertColumns="1" pivotTables="1" deleteRows="1" formatCells="1" saltValue="759DrGX1ABYgPOi8zrjHmQ==" formatRows="1" sort="1" spinCount="100000" hashValue="KTYQ0z9AY4Eg7OIb6uhZ0QmywLsLeXuiIG8Eh7rUg2DHcTlN8Il05HY4w3MVT932SQSKmg0yIEEAX7Tx1SYEb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W13 W15" showDropDown="0" showInputMessage="1" showErrorMessage="1" allowBlank="1" type="whole" operator="lessThanOrEqual">
      <formula1>K13</formula1>
    </dataValidation>
    <dataValidation sqref="Y13 Y15" showDropDown="0" showInputMessage="1" showErrorMessage="1" allowBlank="1" type="whole" operator="lessThanOrEqual">
      <formula1>K13</formula1>
    </dataValidation>
    <dataValidation sqref="G13 G15" showDropDown="0" showInputMessage="1" showErrorMessage="1" allowBlank="1" prompt="[A-Z][A-Z][A-Z][A-Z][A-Z][0-9][0-9][0-9][0-9][A-Z]_x000a__x000a_In absence of PAN write : ZZZZZ9999Z" type="textLength" operator="equal">
      <formula1>10</formula1>
    </dataValidation>
    <dataValidation sqref="H13:J13 H15:J15 M13:N13 M15:N15 Q13:S13 Q15:S15" showDropDown="0" showInputMessage="1" showErrorMessage="1" allowBlank="1" type="whole" operator="greaterThanOrEqual">
      <formula1>0</formula1>
    </dataValidation>
    <dataValidation sqref="AA13 AA15"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AB15"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AC15"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s>
  <hyperlinks>
    <hyperlink ref="F17" location="'Shareholding Pattern'!F58" display="Click here to go back"/>
    <hyperlink ref="G17" location="'Shareholding Pattern'!F58"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2.xml><?xml version="1.0" encoding="utf-8"?>
<worksheet xmlns="http://schemas.openxmlformats.org/spreadsheetml/2006/main">
  <sheetPr codeName="Sheet48">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1.81640625" customWidth="1" min="30" max="30"/>
    <col hidden="1" width="5.7265625" customWidth="1" min="31" max="32"/>
    <col hidden="1" width="21.5429687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B4(a)</t>
        </is>
      </c>
      <c r="F12" s="65" t="inlineStr">
        <is>
          <t>Associate companies / Subsidiaries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cU1k51LzUs5rSRN7WOpZxg==" formatRows="1" sort="1" spinCount="100000" hashValue="xVF8aj8iSxjp1PStxEYTcl+u320KlTvB3ZL+GBH7v2t1wrIUDZZaH6IgIjsAVkRLej7smQ31xdHHze36g32qZ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W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s>
  <hyperlinks>
    <hyperlink ref="F16" location="'Shareholding Pattern'!F57" display="Click here to go back"/>
    <hyperlink ref="G16" location="'Shareholding Pattern'!F57"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3.xml><?xml version="1.0" encoding="utf-8"?>
<worksheet xmlns="http://schemas.openxmlformats.org/spreadsheetml/2006/main">
  <sheetPr codeName="Sheet47">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21.54296875" customWidth="1" min="31" max="32"/>
    <col hidden="1" width="5.726562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350" t="inlineStr">
        <is>
          <t>B3(c)</t>
        </is>
      </c>
      <c r="F12" s="351" t="inlineStr">
        <is>
          <t>Shareholding by Companies or Bodies Corporate where Central / State Government is a promoter</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IF(COUNT(K13:$K$14999)=0,"",SUM(AE1:AE65531))</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YN8QfGnrC9CecT1MRlqiQg==" formatRows="1" sort="1" spinCount="100000" hashValue="+uXeGp2c1cFWwM+FeMM4/rOx7P3k4OCGhS8PS4Xky11jezQqwwlAPjNAXc6MYaRcT5EKwsAop8yAA0GBHM2K8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54" display="Click here to go back"/>
    <hyperlink ref="G16" location="'Shareholding Pattern'!F54"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4.xml><?xml version="1.0" encoding="utf-8"?>
<worksheet xmlns="http://schemas.openxmlformats.org/spreadsheetml/2006/main">
  <sheetPr codeName="Sheet46">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2"/>
    <col hidden="1" width="21.5429687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B3(b)</t>
        </is>
      </c>
      <c r="F12" s="65" t="inlineStr">
        <is>
          <t>State Government / Governor</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IF(COUNT(K13:$K$14999)=0,"",SUM(AE1:AE65531))</f>
        <v/>
      </c>
    </row>
    <row r="14" ht="24"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hYJz7Il+0AY6rYi+ivPj5Q==" formatRows="1" sort="1" spinCount="100000" hashValue="AiAAx7/7+3CJu6EHXFaVw0CSHgKfpLJ3zH+4SPAAwSY/0Pgn0Pgok+AyydxczH7f4TU1l62F7tEN5pV3Sj1kE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53" display="Click here to go back"/>
    <hyperlink ref="G16" location="'Shareholding Pattern'!F53"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5.xml><?xml version="1.0" encoding="utf-8"?>
<worksheet xmlns="http://schemas.openxmlformats.org/spreadsheetml/2006/main">
  <sheetPr codeName="Sheet20">
    <tabColor theme="7"/>
    <outlinePr summaryBelow="1" summaryRight="1"/>
    <pageSetUpPr/>
  </sheetPr>
  <dimension ref="E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2"/>
    <col hidden="1" width="21.5429687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5">
      <c r="E12" s="7" t="inlineStr">
        <is>
          <t>B3(a)</t>
        </is>
      </c>
      <c r="F12" s="65" t="inlineStr">
        <is>
          <t>Central  Government / President of India</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30" t="n"/>
      <c r="J15" s="130" t="n"/>
      <c r="K15" s="130" t="n"/>
      <c r="N15" s="130" t="n"/>
      <c r="O15" s="130" t="n"/>
      <c r="X15" s="130" t="n"/>
      <c r="Y15" s="31" t="n"/>
      <c r="Z15" s="31" t="n"/>
      <c r="AA15" s="31" t="n"/>
      <c r="AB15" s="31" t="n"/>
      <c r="AC15" s="32" t="n"/>
    </row>
    <row r="16" ht="20.15" customHeight="1">
      <c r="E16" s="90" t="n"/>
      <c r="F16" s="45" t="inlineStr">
        <is>
          <t>Click here to go back</t>
        </is>
      </c>
      <c r="G16" s="45"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yTynkR1Em4P1nMc7lSEPlw==" formatRows="1" sort="1" spinCount="100000" hashValue="250RUBm2zTEdzLFCNG6Eib75yQsp9EDkxtkrdG/s8/+c7YwqzduZ3eMd2UGREvCIPHyrEy4bsduO2SHpTMYb+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52" display="Click here to go back"/>
    <hyperlink ref="G16" location="'Shareholding Pattern'!F52"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36.xml><?xml version="1.0" encoding="utf-8"?>
<worksheet xmlns="http://schemas.openxmlformats.org/spreadsheetml/2006/main">
  <sheetPr codeName="Sheet45">
    <tabColor rgb="FFB685DB"/>
    <outlinePr summaryBelow="1" summaryRight="1"/>
    <pageSetUpPr/>
  </sheetPr>
  <dimension ref="D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baseColWidth="8" defaultColWidth="0" defaultRowHeight="14.5"/>
  <cols>
    <col hidden="1" width="2.26953125" customWidth="1" min="1" max="1"/>
    <col hidden="1" width="2.1796875" customWidth="1" min="2" max="2"/>
    <col width="2.26953125" customWidth="1" min="3" max="3"/>
    <col width="8.7265625" customWidth="1" min="4" max="4"/>
    <col width="35.7265625" customWidth="1" min="5" max="5"/>
    <col width="38.54296875" customWidth="1" min="6" max="7"/>
    <col width="13.7265625" customWidth="1" min="8" max="8"/>
    <col width="20.7265625" customWidth="1" min="9" max="10"/>
    <col hidden="1" width="20.7265625" customWidth="1" min="11" max="12"/>
    <col width="20.7265625" customWidth="1" min="13" max="15"/>
    <col hidden="1" width="20.7265625" customWidth="1" min="16" max="16"/>
    <col width="20.7265625" customWidth="1" min="17" max="18"/>
    <col hidden="1" width="20.7265625" customWidth="1" min="19" max="22"/>
    <col width="20.7265625" customWidth="1" min="23" max="23"/>
    <col width="25.7265625" customWidth="1" min="24" max="24"/>
    <col hidden="1" width="20.7265625" customWidth="1" min="25" max="26"/>
    <col width="20.7265625" customWidth="1" min="27" max="31"/>
    <col width="0.81640625" customWidth="1" min="32" max="32"/>
    <col hidden="1" width="5.7265625" customWidth="1" min="33" max="34"/>
    <col hidden="1" width="5.1796875" customWidth="1" min="35" max="16384"/>
  </cols>
  <sheetData>
    <row r="1" hidden="1">
      <c r="I1" s="16" t="n">
        <v>0</v>
      </c>
      <c r="AT1" t="inlineStr">
        <is>
          <t>State industrial development Corporation</t>
        </is>
      </c>
      <c r="AU1" t="inlineStr">
        <is>
          <t>Provident Fund</t>
        </is>
      </c>
      <c r="AV1" t="inlineStr">
        <is>
          <t>Pension Fund</t>
        </is>
      </c>
      <c r="AW1" t="inlineStr">
        <is>
          <t>National Investment Fund</t>
        </is>
      </c>
      <c r="AX1" t="inlineStr">
        <is>
          <t>Insurance Companies</t>
        </is>
      </c>
      <c r="AY1" t="inlineStr">
        <is>
          <t>Bodies Corporate</t>
        </is>
      </c>
      <c r="AZ1" t="inlineStr">
        <is>
          <t>Clearing Member</t>
        </is>
      </c>
      <c r="BA1" t="inlineStr">
        <is>
          <t>Employee Welfare Fund</t>
        </is>
      </c>
      <c r="BB1" t="inlineStr">
        <is>
          <t>Overseas Corporate Bodies</t>
        </is>
      </c>
      <c r="BC1" t="inlineStr">
        <is>
          <t>Private Equity Fund</t>
        </is>
      </c>
      <c r="BD1" t="inlineStr">
        <is>
          <t>Societies</t>
        </is>
      </c>
      <c r="BE1" t="inlineStr">
        <is>
          <t>Trust</t>
        </is>
      </c>
      <c r="BF1" t="inlineStr">
        <is>
          <t>Venture Capital Fund</t>
        </is>
      </c>
      <c r="BG1" t="inlineStr">
        <is>
          <t>Other</t>
        </is>
      </c>
    </row>
    <row r="2" hidden="1" ht="15" customHeight="1">
      <c r="E2" t="inlineStr">
        <is>
          <t>Category of other institutions</t>
        </is>
      </c>
      <c r="F2" t="inlineStr">
        <is>
          <t>Category or more than one percentage</t>
        </is>
      </c>
      <c r="G2" t="inlineStr">
        <is>
          <t>Name of shareholder</t>
        </is>
      </c>
      <c r="H2" t="inlineStr">
        <is>
          <t>Permanent account number of shareholder</t>
        </is>
      </c>
      <c r="I2" s="16" t="inlineStr">
        <is>
          <t>Number of shareholders</t>
        </is>
      </c>
      <c r="J2" t="inlineStr">
        <is>
          <t>Number of fully paid up equity shares</t>
        </is>
      </c>
      <c r="K2" t="inlineStr">
        <is>
          <t>Number of partly paid-up equity shares</t>
        </is>
      </c>
      <c r="L2" t="inlineStr">
        <is>
          <t>Number of shares underlying outstanding depository receipts</t>
        </is>
      </c>
      <c r="M2" t="inlineStr">
        <is>
          <t>Total number of shares</t>
        </is>
      </c>
      <c r="N2" t="inlineStr">
        <is>
          <t>Shareholding as a percentage of total number of shares held by promoters and public shareholders and custodians or DR holders</t>
        </is>
      </c>
      <c r="O2" t="inlineStr">
        <is>
          <t>Number of voting rights held by same class of securities</t>
        </is>
      </c>
      <c r="P2" t="inlineStr">
        <is>
          <t>Number of voting rights held by differential voting rights</t>
        </is>
      </c>
      <c r="Q2" t="inlineStr">
        <is>
          <t>Total Number of voting rights</t>
        </is>
      </c>
      <c r="R2" t="inlineStr">
        <is>
          <t>Percentage of total number of voting rights</t>
        </is>
      </c>
      <c r="S2" t="inlineStr">
        <is>
          <t>Number of shares underlying outstanding convertible securities</t>
        </is>
      </c>
      <c r="T2" t="inlineStr">
        <is>
          <t>Number of shares underlying outstanding warrants</t>
        </is>
      </c>
      <c r="U2" t="inlineStr">
        <is>
          <t>Number Of Outstanding ESOP Granted</t>
        </is>
      </c>
      <c r="V2" t="inlineStr">
        <is>
          <t>Total Number of shares underlying outstanding convertible securities, warrants and ESOP</t>
        </is>
      </c>
      <c r="W2" t="inlineStr">
        <is>
          <t>Total number of shares on fully diluted basis including warrants, ESOP and convertible securities</t>
        </is>
      </c>
      <c r="X2" t="inlineStr">
        <is>
          <t>Total shareholding as a percentage assuming full conversion of convertible securities, warrants and ESOP</t>
        </is>
      </c>
      <c r="Y2" t="inlineStr">
        <is>
          <t xml:space="preserve">Number of the locked-in-shares </t>
        </is>
      </c>
      <c r="Z2" t="inlineStr">
        <is>
          <t>Locked-in-shares as a percentage of total number of shares</t>
        </is>
      </c>
      <c r="AA2" t="inlineStr">
        <is>
          <t>Number of equity shares held in dematerialized form</t>
        </is>
      </c>
      <c r="AB2" t="inlineStr">
        <is>
          <t>Reason for not providing PAN</t>
        </is>
      </c>
      <c r="AC2" t="inlineStr">
        <is>
          <t>Number of share under sub category one</t>
        </is>
      </c>
      <c r="AD2" t="inlineStr">
        <is>
          <t>Number of share under sub category two</t>
        </is>
      </c>
      <c r="AE2" t="inlineStr">
        <is>
          <t>Number of share under sub category three</t>
        </is>
      </c>
    </row>
    <row r="3" hidden="1">
      <c r="I3" s="16">
        <f>+IFERROR(IF(COUNT(I13:I15),ROUND(SUMIF($F$13:I15,"Category",I13:I15),0),""),"")</f>
        <v/>
      </c>
      <c r="J3">
        <f>+IFERROR(IF(COUNT(J13:J15),ROUND(SUMIF($F$13:J15,"Category",J13:J15),0),""),"")</f>
        <v/>
      </c>
      <c r="K3">
        <f>+IFERROR(IF(COUNT(K13:K15),ROUND(SUMIF($F$13:K15,"Category",K13:K15),0),""),"")</f>
        <v/>
      </c>
      <c r="L3">
        <f>+IFERROR(IF(COUNT(L13:L15),ROUND(SUMIF($F$13:L15,"Category",L13:L15),0),""),"")</f>
        <v/>
      </c>
      <c r="M3">
        <f>+IFERROR(IF(COUNT(M13:M15),ROUND(SUMIF($F$13:M15,"Category",M13:M15),0),""),"")</f>
        <v/>
      </c>
      <c r="N3">
        <f>+IFERROR(IF(COUNT(N13:N15),ROUND(SUMIF($F$13:N15,"Category",N13:N15),2),""),"")</f>
        <v/>
      </c>
      <c r="O3">
        <f>+IFERROR(IF(COUNT(O13:O15),ROUND(SUMIF($F$13:O15,"Category",O13:O15),2),""),"")</f>
        <v/>
      </c>
      <c r="P3">
        <f>+IFERROR(IF(COUNT(P13:P15),ROUND(SUMIF($F$13:P15,"Category",P13:P15),0),""),"")</f>
        <v/>
      </c>
      <c r="Q3">
        <f>+IFERROR(IF(COUNT(Q13:Q15),ROUND(SUMIF($F$13:Q15,"Category",Q13:Q15),0),""),"")</f>
        <v/>
      </c>
      <c r="R3">
        <f>+IFERROR(IF(COUNT(R13:R15),ROUND(SUMIF($F$13:R15,"Category",R13:R15),2),""),"")</f>
        <v/>
      </c>
      <c r="S3">
        <f>+IFERROR(IF(COUNT(S13:S15),ROUND(SUMIF($F$13:S15,"Category",S13:S15),0),""),"")</f>
        <v/>
      </c>
      <c r="T3">
        <f>+IFERROR(IF(COUNT(T13:T15),ROUND(SUMIF($F$13:T15,"Category",T13:T15),0),""),"")</f>
        <v/>
      </c>
      <c r="V3">
        <f>+IFERROR(IF(COUNT(V13:V15),ROUND(SUMIF($F$13:V15,"Category",V13:V15),0),""),"")</f>
        <v/>
      </c>
      <c r="X3">
        <f>+IFERROR(IF(COUNT(X13:X15),ROUND(SUMIF($F$13:X15,"Category",X13:X15),2),""),"")</f>
        <v/>
      </c>
      <c r="Y3">
        <f>+IFERROR(IF(COUNT(Y13:Y15),ROUND(SUMIF($F$13:Y15,"Category",Y13:Y15),0),""),"")</f>
        <v/>
      </c>
      <c r="Z3">
        <f>+IFERROR(IF(COUNT(Z13:Z15),ROUND(SUMIF($F$13:Z15,"Category",Z13:Z15),2),""),"")</f>
        <v/>
      </c>
      <c r="AA3">
        <f>+IFERROR(IF(COUNT(AA13:AA15),ROUND(SUMIF($F$13:AA15,"Category",AA13:AA15),0),""),"")</f>
        <v/>
      </c>
    </row>
    <row r="4" hidden="1">
      <c r="AH4" t="inlineStr">
        <is>
          <t>NRI</t>
        </is>
      </c>
    </row>
    <row r="5" hidden="1">
      <c r="AH5" t="inlineStr">
        <is>
          <t>Trusts</t>
        </is>
      </c>
    </row>
    <row r="6" hidden="1">
      <c r="AH6" t="inlineStr">
        <is>
          <t>Market Maker</t>
        </is>
      </c>
    </row>
    <row r="7">
      <c r="AH7" t="inlineStr">
        <is>
          <t>HUF</t>
        </is>
      </c>
    </row>
    <row r="8">
      <c r="I8" s="16" t="n"/>
      <c r="AH8" t="inlineStr">
        <is>
          <t>Clearing Members</t>
        </is>
      </c>
    </row>
    <row r="9" ht="29.25" customHeight="1">
      <c r="D9" s="476" t="inlineStr">
        <is>
          <t>Sr. No.</t>
        </is>
      </c>
      <c r="E9" s="476" t="inlineStr">
        <is>
          <t>Category</t>
        </is>
      </c>
      <c r="F9" s="476" t="inlineStr">
        <is>
          <t>Category / More than 1 percentage</t>
        </is>
      </c>
      <c r="G9" s="476" t="inlineStr">
        <is>
          <t>Name
of the 
Shareholders
     (I)</t>
        </is>
      </c>
      <c r="H9" s="476" t="inlineStr">
        <is>
          <t>PAN 
(II)</t>
        </is>
      </c>
      <c r="I9" s="476" t="inlineStr">
        <is>
          <t>No.
of the 
Shareholders
     (I)</t>
        </is>
      </c>
      <c r="J9" s="476" t="inlineStr">
        <is>
          <t>No. of fully paid up equity shares held
(IV)</t>
        </is>
      </c>
      <c r="K9" s="476" t="inlineStr">
        <is>
          <t>No. Of Partly paid-up equity shares held
(V)</t>
        </is>
      </c>
      <c r="L9" s="476" t="inlineStr">
        <is>
          <t>No. Of shares underlying Depository Receipts
(VI)</t>
        </is>
      </c>
      <c r="M9" s="476" t="inlineStr">
        <is>
          <t>Total nos. shares
held
(VII) = (IV)+(V)+ (VI)</t>
        </is>
      </c>
      <c r="N9" s="476" t="inlineStr">
        <is>
          <t>Shareholding as a % of total no. of shares (calculated as per SCRR, 1957)
(VIII)
As a % of (A+B+C2)</t>
        </is>
      </c>
      <c r="O9" s="476" t="inlineStr">
        <is>
          <t>Number of Voting Rights held in each class of securities
(IX)</t>
        </is>
      </c>
      <c r="P9" s="31" t="n"/>
      <c r="Q9" s="31" t="n"/>
      <c r="R9" s="32" t="n"/>
      <c r="S9" s="493" t="inlineStr">
        <is>
          <t>No. Of Shares Underlying Outstanding convertible securities
(XA)</t>
        </is>
      </c>
      <c r="T9" s="493" t="inlineStr">
        <is>
          <t>No. of Shares Underlying Outstanding Warrants
(XB)</t>
        </is>
      </c>
      <c r="U9" s="493" t="inlineStr">
        <is>
          <t>No. Of Outstanding ESOP Granted
(XC)</t>
        </is>
      </c>
      <c r="V9" s="493" t="inlineStr">
        <is>
          <t>No. of Shares Underlying Outstanding convertible securities, No. of Warrants and ESOP etc.
(X) = (XA+XB+XC)</t>
        </is>
      </c>
      <c r="W9" s="493" t="inlineStr">
        <is>
          <t>Total No. of shares on fully diluted basis (including warrants, ESOP, Convertible Securities etc.) (XI)=(VII+X)</t>
        </is>
      </c>
      <c r="X9" s="562" t="inlineStr">
        <is>
          <t>Shareholding , as a % assuming full conversion of convertible securities ( as a percentage of diluted share capital)
(XII)= (VII)+(X)
As a % of (A+B+C2)</t>
        </is>
      </c>
      <c r="Y9" s="476" t="inlineStr">
        <is>
          <t>Number of Locked in shares
(XIII)</t>
        </is>
      </c>
      <c r="Z9" s="636" t="n"/>
      <c r="AA9" s="476" t="inlineStr">
        <is>
          <t>Number of equity shares held in dematerialized form 
(XIV)</t>
        </is>
      </c>
      <c r="AB9" s="476" t="inlineStr">
        <is>
          <t>Reason for not providing PAN</t>
        </is>
      </c>
      <c r="AC9" s="576" t="inlineStr">
        <is>
          <t>Sub-categorization of shares</t>
        </is>
      </c>
      <c r="AD9" s="635" t="n"/>
      <c r="AE9" s="636" t="n"/>
      <c r="AI9" t="inlineStr">
        <is>
          <t>NSDL or CDSL transit</t>
        </is>
      </c>
      <c r="AX9" t="inlineStr">
        <is>
          <t>Category</t>
        </is>
      </c>
    </row>
    <row r="10" ht="31.5" customHeight="1">
      <c r="D10" s="605" t="n"/>
      <c r="E10" s="605" t="n"/>
      <c r="F10" s="605" t="n"/>
      <c r="G10" s="605" t="n"/>
      <c r="H10" s="605" t="n"/>
      <c r="I10" s="605" t="n"/>
      <c r="J10" s="605" t="n"/>
      <c r="K10" s="605" t="n"/>
      <c r="L10" s="605" t="n"/>
      <c r="M10" s="605" t="n"/>
      <c r="N10" s="605" t="n"/>
      <c r="O10" s="476" t="inlineStr">
        <is>
          <t>No of Voting (XIV)
Rights</t>
        </is>
      </c>
      <c r="P10" s="31" t="n"/>
      <c r="Q10" s="32" t="n"/>
      <c r="R10" s="476" t="inlineStr">
        <is>
          <t>Total as
a % of
Total
Voting
rights</t>
        </is>
      </c>
      <c r="S10" s="605" t="n"/>
      <c r="T10" s="605" t="n"/>
      <c r="U10" s="605" t="n"/>
      <c r="V10" s="605" t="n"/>
      <c r="W10" s="605" t="n"/>
      <c r="X10" s="605" t="n"/>
      <c r="Y10" s="67" t="n"/>
      <c r="Z10" s="135" t="n"/>
      <c r="AA10" s="605" t="n"/>
      <c r="AB10" s="605" t="n"/>
      <c r="AC10" s="244" t="inlineStr">
        <is>
          <t>Shareholding (No. of shares) under</t>
        </is>
      </c>
      <c r="AD10" s="31" t="n"/>
      <c r="AE10" s="32" t="n"/>
      <c r="AI10" t="inlineStr">
        <is>
          <t>Employee welfare fund</t>
        </is>
      </c>
      <c r="AX10" t="inlineStr">
        <is>
          <t>More than 1 percentage of shareholding</t>
        </is>
      </c>
    </row>
    <row r="11" ht="65.15000000000001" customHeight="1">
      <c r="D11" s="606" t="n"/>
      <c r="E11" s="606" t="n"/>
      <c r="F11" s="606" t="n"/>
      <c r="G11" s="606" t="n"/>
      <c r="H11" s="606" t="n"/>
      <c r="I11" s="606" t="n"/>
      <c r="J11" s="606" t="n"/>
      <c r="K11" s="606" t="n"/>
      <c r="L11" s="606" t="n"/>
      <c r="M11" s="606" t="n"/>
      <c r="N11" s="606" t="n"/>
      <c r="O11" s="476" t="inlineStr">
        <is>
          <t>Class
eg:
X</t>
        </is>
      </c>
      <c r="P11" s="476" t="inlineStr">
        <is>
          <t>Class
eg:Y</t>
        </is>
      </c>
      <c r="Q11" s="476" t="inlineStr">
        <is>
          <t>Total</t>
        </is>
      </c>
      <c r="R11" s="606" t="n"/>
      <c r="S11" s="606" t="n"/>
      <c r="T11" s="606" t="n"/>
      <c r="U11" s="606" t="n"/>
      <c r="V11" s="606" t="n"/>
      <c r="W11" s="606" t="n"/>
      <c r="X11" s="606" t="n"/>
      <c r="Y11" s="562" t="inlineStr">
        <is>
          <t>No.
(a)</t>
        </is>
      </c>
      <c r="Z11" s="562" t="inlineStr">
        <is>
          <t>As a % of total Shares held
(b)</t>
        </is>
      </c>
      <c r="AA11" s="606" t="n"/>
      <c r="AB11" s="606" t="n"/>
      <c r="AC11" s="562" t="inlineStr">
        <is>
          <t>Sub-category (i)</t>
        </is>
      </c>
      <c r="AD11" s="562" t="inlineStr">
        <is>
          <t>Sub-category (ii)</t>
        </is>
      </c>
      <c r="AE11" s="562" t="inlineStr">
        <is>
          <t>Sub-category (iii)</t>
        </is>
      </c>
      <c r="AI11" t="inlineStr">
        <is>
          <t>Overseas corporate bodies</t>
        </is>
      </c>
    </row>
    <row r="12" ht="20.15" customHeight="1">
      <c r="D12" s="7" t="inlineStr">
        <is>
          <t>B2(g)</t>
        </is>
      </c>
      <c r="E12" s="39" t="inlineStr">
        <is>
          <t>Any Other (specify)</t>
        </is>
      </c>
      <c r="F12" s="62" t="n"/>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3" t="n"/>
      <c r="AH12" t="inlineStr">
        <is>
          <t>Private equity fund</t>
        </is>
      </c>
    </row>
    <row r="13" hidden="1" customFormat="1" s="9">
      <c r="D13" s="48" t="n"/>
      <c r="E13" s="155" t="n"/>
      <c r="F13" s="347" t="n"/>
      <c r="G13" s="352" t="n"/>
      <c r="H13" s="8" t="n"/>
      <c r="I13" s="762" t="n"/>
      <c r="J13" s="740" t="n"/>
      <c r="K13" s="741" t="n"/>
      <c r="L13" s="741" t="n"/>
      <c r="M13" s="755">
        <f>+IFERROR(IF(COUNT(J13:L13),ROUND(SUM(J13:L13),0),""),"")</f>
        <v/>
      </c>
      <c r="N13" s="754">
        <f>+IFERROR(IF(COUNT(M13),ROUND(M13/'Shareholding Pattern'!$L$78*100,2),""),"")</f>
        <v/>
      </c>
      <c r="O13" s="762">
        <f>IF(J13="","",J13)</f>
        <v/>
      </c>
      <c r="P13" s="745" t="n"/>
      <c r="Q13" s="730">
        <f>+IFERROR(IF(COUNT(O13:P13),ROUND(SUM(O13,P13),2),""),"")</f>
        <v/>
      </c>
      <c r="R13" s="754">
        <f>+IFERROR(IF(COUNT(Q13),ROUND(Q13/('Shareholding Pattern'!$P$79)*100,2),""),"")</f>
        <v/>
      </c>
      <c r="S13" s="741" t="n"/>
      <c r="T13" s="741" t="n"/>
      <c r="U13" s="741" t="n"/>
      <c r="V13" s="758">
        <f>+IFERROR(IF(COUNT(S13:U13),ROUND(SUM(S13:U13),0),""),"")</f>
        <v/>
      </c>
      <c r="W13" s="747">
        <f>+IFERROR(IF(COUNT(M13,V13),ROUND(SUM(M13,V13),0),""),"")</f>
        <v/>
      </c>
      <c r="X13" s="754">
        <f>+IFERROR(IF(COUNT(M13,V13),ROUND(SUM(V13,M13)/SUM('Shareholding Pattern'!$L$78,'Shareholding Pattern'!$U$78)*100,2),""),"")</f>
        <v/>
      </c>
      <c r="Y13" s="741" t="n"/>
      <c r="Z13" s="754">
        <f>+IFERROR(IF(COUNT(Y13),ROUND(SUM(Y13)/SUM(M13)*100,2),""),0)</f>
        <v/>
      </c>
      <c r="AA13" s="740" t="n"/>
      <c r="AB13" s="749" t="n"/>
      <c r="AC13" s="741" t="n"/>
      <c r="AD13" s="741" t="n"/>
      <c r="AE13" s="741" t="n"/>
      <c r="AF13" s="9">
        <f>IF(SUM(M13)&gt;0,1,0)</f>
        <v/>
      </c>
      <c r="AG13" s="9">
        <f>IF(COUNT(M13:$M$15000)=0,"",SUM(AF1:AF65532))</f>
        <v/>
      </c>
      <c r="AH13" t="inlineStr">
        <is>
          <t>Other</t>
        </is>
      </c>
    </row>
    <row r="14" ht="25" customHeight="1">
      <c r="D14" s="30" t="n"/>
      <c r="E14" s="31"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AB14" s="31" t="n"/>
      <c r="AC14" s="31" t="n"/>
      <c r="AD14" s="31" t="n"/>
      <c r="AE14" s="32" t="n"/>
    </row>
    <row r="15" hidden="1">
      <c r="D15" s="30" t="n"/>
      <c r="I15" s="16" t="n"/>
      <c r="J15" s="130" t="n"/>
      <c r="K15" s="130" t="n"/>
      <c r="Z15" s="31" t="n"/>
      <c r="AA15" s="31" t="n"/>
      <c r="AB15" s="31" t="n"/>
      <c r="AC15" s="31" t="n"/>
      <c r="AD15" s="31" t="n"/>
      <c r="AE15" s="32" t="n"/>
    </row>
    <row r="16" ht="20.15" customHeight="1">
      <c r="D16" s="90" t="n"/>
      <c r="E16" s="26" t="n"/>
      <c r="F16" s="45" t="inlineStr">
        <is>
          <t>Click here to go back</t>
        </is>
      </c>
      <c r="G16" s="26" t="n"/>
      <c r="H16" s="45" t="inlineStr">
        <is>
          <t>Total</t>
        </is>
      </c>
      <c r="I16" s="202">
        <f>+IFERROR(IF(COUNT(I13:I15),ROUND(SUMIF($F$13:I15,"Category",I13:I15),0),""),"")</f>
        <v/>
      </c>
      <c r="J16" s="47">
        <f>+IFERROR(IF(COUNT(J13:J15),ROUND(SUMIF($F$13:J15,"Category",J13:J15),0),""),"")</f>
        <v/>
      </c>
      <c r="K16" s="47">
        <f>+IFERROR(IF(COUNT(K13:K15),ROUND(SUMIF($F$13:K15,"Category",K13:K15),0),""),"")</f>
        <v/>
      </c>
      <c r="L16" s="47">
        <f>+IFERROR(IF(COUNT(L13:L15),ROUND(SUMIF($F$13:L15,"Category",L13:L15),0),""),"")</f>
        <v/>
      </c>
      <c r="M16" s="47">
        <f>+IFERROR(IF(COUNT(M13:M15),ROUND(SUMIF($F$13:M15,"Category",M13:M15),0),""),"")</f>
        <v/>
      </c>
      <c r="N16" s="754">
        <f>+IFERROR(IF(COUNT(N13:N15),ROUND(SUMIF($F$13:N15,"Category",N13:N15),2),""),"")</f>
        <v/>
      </c>
      <c r="O16" s="651">
        <f>+IFERROR(IF(COUNT(O13:O15),ROUND(SUMIF($F$13:O15,"Category",O13:O15),0),""),"")</f>
        <v/>
      </c>
      <c r="P16" s="652">
        <f>+IFERROR(IF(COUNT(P13:P15),ROUND(SUMIF($F$13:P15,"Category",P13:P15),0),""),"")</f>
        <v/>
      </c>
      <c r="Q16" s="652">
        <f>+IFERROR(IF(COUNT(Q13:Q15),ROUND(SUMIF($F$13:Q15,"Category",Q13:Q15),0),""),"")</f>
        <v/>
      </c>
      <c r="R16" s="754">
        <f>+IFERROR(IF(COUNT(R13:R15),ROUND(SUMIF($F$13:R15,"Category",R13:R15),2),""),"")</f>
        <v/>
      </c>
      <c r="S16" s="47">
        <f>+IFERROR(IF(COUNT(S13:S15),ROUND(SUMIF($F$13:S15,"Category",S13:S15),0),""),"")</f>
        <v/>
      </c>
      <c r="T16" s="47">
        <f>+IFERROR(IF(COUNT(T13:T15),ROUND(SUMIF($F$13:T15,"Category",T13:T15),0),""),"")</f>
        <v/>
      </c>
      <c r="U16" s="47">
        <f>+IFERROR(IF(COUNT(U13:U15),ROUND(SUMIF($F$13:U15,"Category",U13:U15),0),""),"")</f>
        <v/>
      </c>
      <c r="V16" s="47">
        <f>+IFERROR(IF(COUNT(V13:V15),ROUND(SUMIF($F$13:V15,"Category",V13:V15),0),""),"")</f>
        <v/>
      </c>
      <c r="W16" s="47">
        <f>+IFERROR(IF(COUNT(W13:W15),ROUND(SUMIF($F$13:W15,"Category",W13:W15),0),""),"")</f>
        <v/>
      </c>
      <c r="X16" s="99">
        <f>+IFERROR(IF(COUNT(X13:X15),ROUND(SUMIF($F$13:X15,"Category",X13:X15),2),""),"")</f>
        <v/>
      </c>
      <c r="Y16" s="47">
        <f>+IFERROR(IF(COUNT(Y13:Y15),ROUND(SUMIF($F$13:Y15,"Category",Y13:Y15),0),""),"")</f>
        <v/>
      </c>
      <c r="Z16" s="754">
        <f>+IFERROR(IF(COUNT(Y16),ROUND(SUM(Y16)/SUM(M16)*100,2),""),0)</f>
        <v/>
      </c>
      <c r="AA16" s="47">
        <f>+IFERROR(IF(COUNT(AA13:AA15),ROUND(SUMIF($F$13:AA15,"Category",AA13:AA15),0),""),"")</f>
        <v/>
      </c>
      <c r="AB16" s="345" t="n"/>
      <c r="AC16" s="47">
        <f>+IFERROR(IF(COUNT(AC13:AC15),ROUND(SUMIF($F$13:AC15,"Category",AC13:AC15),0),""),"")</f>
        <v/>
      </c>
      <c r="AD16" s="47">
        <f>+IFERROR(IF(COUNT(AD13:AD15),ROUND(SUMIF($F$13:AD15,"Category",AD13:AD15),0),""),"")</f>
        <v/>
      </c>
      <c r="AE16" s="47">
        <f>+IFERROR(IF(COUNT(AE13:AE15),ROUND(SUMIF($F$13:AE15,"Category",AE13:AE15),0),""),"")</f>
        <v/>
      </c>
    </row>
    <row r="26">
      <c r="F26" s="16" t="n"/>
    </row>
    <row r="28" ht="15.75" customHeight="1"/>
    <row r="29" hidden="1">
      <c r="E29" s="364" t="n"/>
    </row>
    <row r="30" hidden="1">
      <c r="E30" s="364" t="inlineStr">
        <is>
          <t>State industrial development Corporation</t>
        </is>
      </c>
      <c r="F30">
        <f>IF(COUNTIF(E$13:E15,E30)&gt;=1,COUNTIFS(E$13:E15,E30,F$13:F15,"Category"),"")</f>
        <v/>
      </c>
      <c r="I30" s="16">
        <f>+IFERROR(IF(COUNT(I$13:I15),ROUND(SUMIFS(I$13:I15,$F$13:$F15,"More than 1 percentage of shareholding",$E$13:$E15,$E30),0),""),"")&lt;=IFERROR(IF(COUNT(I$13:I15),ROUND(SUMIFS(I$13:I15,$F$13:$F15,"Category",$E$13:$E15,$E30),0),""),"")</f>
        <v/>
      </c>
      <c r="J30">
        <f>+IFERROR(IF(COUNT(J$13:J15),ROUND(SUMIFS(J$13:J15,$F$13:$F15,"More than 1 percentage of shareholding",$E$13:$E15,$E30),0),""),"")&lt;=IFERROR(IF(COUNT(J$13:J15),ROUND(SUMIFS(J$13:J15,$F$13:$F15,"Category",$E$13:$E15,$E30),0),""),"")</f>
        <v/>
      </c>
      <c r="K30">
        <f>+IFERROR(IF(COUNT(K$13:K15),ROUND(SUMIFS(K$13:K15,$F$13:$F15,"More than 1 percentage of shareholding",$E$13:$E15,$E30),0),""),"")&lt;=IFERROR(IF(COUNT(K$13:K15),ROUND(SUMIFS(K$13:K15,$F$13:$F15,"Category",$E$13:$E15,$E30),0),""),"")</f>
        <v/>
      </c>
      <c r="L30">
        <f>+IFERROR(IF(COUNT(L$13:L15),ROUND(SUMIFS(L$13:L15,$F$13:$F15,"More than 1 percentage of shareholding",$E$13:$E15,$E30),0),""),"")&lt;=IFERROR(IF(COUNT(L$13:L15),ROUND(SUMIFS(L$13:L15,$F$13:$F15,"Category",$E$13:$E15,$E30),0),""),"")</f>
        <v/>
      </c>
      <c r="M30">
        <f>+IFERROR(IF(COUNT(M$13:M15),ROUND(SUMIFS(M$13:M15,$F$13:$F15,"More than 1 percentage of shareholding",$E$13:$E15,$E30),0),""),"")&lt;=IFERROR(IF(COUNT(M$13:M15),ROUND(SUMIFS(M$13:M15,$F$13:$F15,"Category",$E$13:$E15,$E30),0),""),"")</f>
        <v/>
      </c>
      <c r="N30">
        <f>+IFERROR(IF(COUNT(N$13:N15),ROUND(SUMIFS(N$13:N15,$F$13:$F15,"More than 1 percentage of shareholding",$E$13:$E15,$E30),0),""),"")&lt;=IFERROR(IF(COUNT(N$13:N15),ROUND(SUMIFS(N$13:N15,$F$13:$F15,"Category",$E$13:$E15,$E30),0),""),"")</f>
        <v/>
      </c>
      <c r="O30">
        <f>+IFERROR(IF(COUNT(O$13:O15),ROUND(SUMIFS(O$13:O15,$F$13:$F15,"More than 1 percentage of shareholding",$E$13:$E15,$E30),0),""),"")&lt;=IFERROR(IF(COUNT(O$13:O15),ROUND(SUMIFS(O$13:O15,$F$13:$F15,"Category",$E$13:$E15,$E30),0),""),"")</f>
        <v/>
      </c>
      <c r="P30">
        <f>+IFERROR(IF(COUNT(P$13:P15),ROUND(SUMIFS(P$13:P15,$F$13:$F15,"More than 1 percentage of shareholding",$E$13:$E15,$E30),0),""),"")&lt;=IFERROR(IF(COUNT(P$13:P15),ROUND(SUMIFS(P$13:P15,$F$13:$F15,"Category",$E$13:$E15,$E30),0),""),"")</f>
        <v/>
      </c>
      <c r="Q30">
        <f>+IFERROR(IF(COUNT(Q$13:Q15),ROUND(SUMIFS(Q$13:Q15,$F$13:$F15,"More than 1 percentage of shareholding",$E$13:$E15,$E30),0),""),"")&lt;=IFERROR(IF(COUNT(Q$13:Q15),ROUND(SUMIFS(Q$13:Q15,$F$13:$F15,"Category",$E$13:$E15,$E30),0),""),"")</f>
        <v/>
      </c>
      <c r="R30">
        <f>+IFERROR(IF(COUNT(R$13:R15),ROUND(SUMIFS(R$13:R15,$F$13:$F15,"More than 1 percentage of shareholding",$E$13:$E15,$E30),0),""),"")&lt;=IFERROR(IF(COUNT(R$13:R15),ROUND(SUMIFS(R$13:R15,$F$13:$F15,"Category",$E$13:$E15,$E30),0),""),"")</f>
        <v/>
      </c>
      <c r="S30">
        <f>+IFERROR(IF(COUNT(S$13:S15),ROUND(SUMIFS(S$13:S15,$F$13:$F15,"More than 1 percentage of shareholding",$E$13:$E15,$E30),0),""),"")&lt;=IFERROR(IF(COUNT(S$13:S15),ROUND(SUMIFS(S$13:S15,$F$13:$F15,"Category",$E$13:$E15,$E30),0),""),"")</f>
        <v/>
      </c>
      <c r="T30">
        <f>+IFERROR(IF(COUNT(T$13:T15),ROUND(SUMIFS(T$13:T15,$F$13:$F15,"More than 1 percentage of shareholding",$E$13:$E15,$E30),0),""),"")&lt;=IFERROR(IF(COUNT(T$13:T15),ROUND(SUMIFS(T$13:T15,$F$13:$F15,"Category",$E$13:$E15,$E30),0),""),"")</f>
        <v/>
      </c>
      <c r="U30">
        <f>+IFERROR(IF(COUNT(U$13:U15),ROUND(SUMIFS(U$13:U15,$F$13:$F15,"More than 1 percentage of shareholding",$E$13:$E15,$E30),0),""),"")&lt;=IFERROR(IF(COUNT(U$13:U15),ROUND(SUMIFS(U$13:U15,$F$13:$F15,"Category",$E$13:$E15,$E30),0),""),"")</f>
        <v/>
      </c>
      <c r="V30">
        <f>+IFERROR(IF(COUNT(V$13:V15),ROUND(SUMIFS(V$13:V15,$F$13:$F15,"More than 1 percentage of shareholding",$E$13:$E15,$E30),0),""),"")&lt;=IFERROR(IF(COUNT(V$13:V15),ROUND(SUMIFS(V$13:V15,$F$13:$F15,"Category",$E$13:$E15,$E30),0),""),"")</f>
        <v/>
      </c>
      <c r="W30">
        <f>+IFERROR(IF(COUNT(W$13:W15),ROUND(SUMIFS(W$13:W15,$F$13:$F15,"More than 1 percentage of shareholding",$E$13:$E15,$E30),0),""),"")&lt;=IFERROR(IF(COUNT(W$13:W15),ROUND(SUMIFS(W$13:W15,$F$13:$F15,"Category",$E$13:$E15,$E30),0),""),"")</f>
        <v/>
      </c>
      <c r="X30">
        <f>+IFERROR(IF(COUNT(X$13:X15),ROUND(SUMIFS(X$13:X15,$F$13:$F15,"More than 1 percentage of shareholding",$E$13:$E15,$E30),0),""),"")&lt;=IFERROR(IF(COUNT(X$13:X15),ROUND(SUMIFS(X$13:X15,$F$13:$F15,"Category",$E$13:$E15,$E30),0),""),"")</f>
        <v/>
      </c>
      <c r="Y30">
        <f>+IFERROR(IF(COUNT(Y$13:Y15),ROUND(SUMIFS(Y$13:Y15,$F$13:$F15,"More than 1 percentage of shareholding",$E$13:$E15,$E30),0),""),"")&lt;=IFERROR(IF(COUNT(Y$13:Y15),ROUND(SUMIFS(Y$13:Y15,$F$13:$F15,"Category",$E$13:$E15,$E30),0),""),"")</f>
        <v/>
      </c>
      <c r="Z30">
        <f>+IFERROR(IF(COUNT(Z$13:Z15),ROUND(SUMIFS(Z$13:Z15,$F$13:$F15,"More than 1 percentage of shareholding",$E$13:$E15,$E30),0),""),"")&lt;=IFERROR(IF(COUNT(Z$13:Z15),ROUND(SUMIFS(Z$13:Z15,$F$13:$F15,"Category",$E$13:$E15,$E30),0),""),"")</f>
        <v/>
      </c>
      <c r="AA30">
        <f>+IFERROR(IF(COUNT(AA$13:AA15),ROUND(SUMIFS(AA$13:AA15,$F$13:$F15,"More than 1 percentage of shareholding",$E$13:$E15,$E30),0),""),"")&lt;=IFERROR(IF(COUNT(AA$13:AA15),ROUND(SUMIFS(AA$13:AA15,$F$13:$F15,"Category",$E$13:$E15,$E30),0),""),"")</f>
        <v/>
      </c>
      <c r="AC30">
        <f>+IFERROR(IF(COUNT(AC$13:AC15),ROUND(SUMIFS(AC$13:AC15,$F$13:$F15,"More than 1 percentage of shareholding",$E$13:$E15,$E30),0),""),"")&lt;=IFERROR(IF(COUNT(AC$13:AC15),ROUND(SUMIFS(AC$13:AC15,$F$13:$F15,"Category",$E$13:$E15,$E30),0),""),"")</f>
        <v/>
      </c>
      <c r="AD30">
        <f>+IFERROR(IF(COUNT(AD$13:AD15),ROUND(SUMIFS(AD$13:AD15,$F$13:$F15,"More than 1 percentage of shareholding",$E$13:$E15,$E30),0),""),"")&lt;=IFERROR(IF(COUNT(AD$13:AD15),ROUND(SUMIFS(AD$13:AD15,$F$13:$F15,"Category",$E$13:$E15,$E30),0),""),"")</f>
        <v/>
      </c>
      <c r="AE30">
        <f>+IFERROR(IF(COUNT(AE$13:AE15),ROUND(SUMIFS(AE$13:AE15,$F$13:$F15,"More than 1 percentage of shareholding",$E$13:$E15,$E30),0),""),"")&lt;=IFERROR(IF(COUNT(AE$13:AE15),ROUND(SUMIFS(AE$13:AE15,$F$13:$F15,"Category",$E$13:$E15,$E30),0),""),"")</f>
        <v/>
      </c>
    </row>
    <row r="31" hidden="1">
      <c r="E31" s="364" t="inlineStr">
        <is>
          <t>Provident Fund</t>
        </is>
      </c>
      <c r="F31">
        <f>IF(COUNTIF(E$13:E16,E31)&gt;=1,COUNTIFS(E$13:E16,E31,F$13:F16,"Category"),"")</f>
        <v/>
      </c>
      <c r="I31" s="16">
        <f>+IFERROR(IF(COUNT(I$13:I15),ROUND(SUMIFS(I$13:I15,$F$13:$F15,"More than 1 percentage of shareholding",$E$13:$E15,$E31),0),""),"")&lt;=IFERROR(IF(COUNT(I$13:I15),ROUND(SUMIFS(I$13:I15,$F$13:$F15,"Category",$E$13:$E15,$E31),0),""),"")</f>
        <v/>
      </c>
      <c r="J31">
        <f>+IFERROR(IF(COUNT(J$13:J15),ROUND(SUMIFS(J$13:J15,$F$13:$F15,"More than 1 percentage of shareholding",$E$13:$E15,$E31),0),""),"")&lt;=IFERROR(IF(COUNT(J$13:J15),ROUND(SUMIFS(J$13:J15,$F$13:$F15,"Category",$E$13:$E15,$E31),0),""),"")</f>
        <v/>
      </c>
      <c r="K31">
        <f>+IFERROR(IF(COUNT(K$13:K15),ROUND(SUMIFS(K$13:K15,$F$13:$F15,"More than 1 percentage of shareholding",$E$13:$E15,$E31),0),""),"")&lt;=IFERROR(IF(COUNT(K$13:K15),ROUND(SUMIFS(K$13:K15,$F$13:$F15,"Category",$E$13:$E15,$E31),0),""),"")</f>
        <v/>
      </c>
      <c r="L31">
        <f>+IFERROR(IF(COUNT(L$13:L15),ROUND(SUMIFS(L$13:L15,$F$13:$F15,"More than 1 percentage of shareholding",$E$13:$E15,$E31),0),""),"")&lt;=IFERROR(IF(COUNT(L$13:L15),ROUND(SUMIFS(L$13:L15,$F$13:$F15,"Category",$E$13:$E15,$E31),0),""),"")</f>
        <v/>
      </c>
      <c r="M31">
        <f>+IFERROR(IF(COUNT(M$13:M15),ROUND(SUMIFS(M$13:M15,$F$13:$F15,"More than 1 percentage of shareholding",$E$13:$E15,$E31),0),""),"")&lt;=IFERROR(IF(COUNT(M$13:M15),ROUND(SUMIFS(M$13:M15,$F$13:$F15,"Category",$E$13:$E15,$E31),0),""),"")</f>
        <v/>
      </c>
      <c r="N31">
        <f>+IFERROR(IF(COUNT(N$13:N15),ROUND(SUMIFS(N$13:N15,$F$13:$F15,"More than 1 percentage of shareholding",$E$13:$E15,$E31),0),""),"")&lt;=IFERROR(IF(COUNT(N$13:N15),ROUND(SUMIFS(N$13:N15,$F$13:$F15,"Category",$E$13:$E15,$E31),0),""),"")</f>
        <v/>
      </c>
      <c r="O31">
        <f>+IFERROR(IF(COUNT(O$13:O15),ROUND(SUMIFS(O$13:O15,$F$13:$F15,"More than 1 percentage of shareholding",$E$13:$E15,$E31),0),""),"")&lt;=IFERROR(IF(COUNT(O$13:O15),ROUND(SUMIFS(O$13:O15,$F$13:$F15,"Category",$E$13:$E15,$E31),0),""),"")</f>
        <v/>
      </c>
      <c r="P31">
        <f>+IFERROR(IF(COUNT(P$13:P15),ROUND(SUMIFS(P$13:P15,$F$13:$F15,"More than 1 percentage of shareholding",$E$13:$E15,$E31),0),""),"")&lt;=IFERROR(IF(COUNT(P$13:P15),ROUND(SUMIFS(P$13:P15,$F$13:$F15,"Category",$E$13:$E15,$E31),0),""),"")</f>
        <v/>
      </c>
      <c r="Q31">
        <f>+IFERROR(IF(COUNT(Q$13:Q15),ROUND(SUMIFS(Q$13:Q15,$F$13:$F15,"More than 1 percentage of shareholding",$E$13:$E15,$E31),0),""),"")&lt;=IFERROR(IF(COUNT(Q$13:Q15),ROUND(SUMIFS(Q$13:Q15,$F$13:$F15,"Category",$E$13:$E15,$E31),0),""),"")</f>
        <v/>
      </c>
      <c r="R31">
        <f>+IFERROR(IF(COUNT(R$13:R15),ROUND(SUMIFS(R$13:R15,$F$13:$F15,"More than 1 percentage of shareholding",$E$13:$E15,$E31),0),""),"")&lt;=IFERROR(IF(COUNT(R$13:R15),ROUND(SUMIFS(R$13:R15,$F$13:$F15,"Category",$E$13:$E15,$E31),0),""),"")</f>
        <v/>
      </c>
      <c r="S31">
        <f>+IFERROR(IF(COUNT(S$13:S15),ROUND(SUMIFS(S$13:S15,$F$13:$F15,"More than 1 percentage of shareholding",$E$13:$E15,$E31),0),""),"")&lt;=IFERROR(IF(COUNT(S$13:S15),ROUND(SUMIFS(S$13:S15,$F$13:$F15,"Category",$E$13:$E15,$E31),0),""),"")</f>
        <v/>
      </c>
      <c r="T31">
        <f>+IFERROR(IF(COUNT(T$13:T15),ROUND(SUMIFS(T$13:T15,$F$13:$F15,"More than 1 percentage of shareholding",$E$13:$E15,$E31),0),""),"")&lt;=IFERROR(IF(COUNT(T$13:T15),ROUND(SUMIFS(T$13:T15,$F$13:$F15,"Category",$E$13:$E15,$E31),0),""),"")</f>
        <v/>
      </c>
      <c r="U31">
        <f>+IFERROR(IF(COUNT(U$13:U15),ROUND(SUMIFS(U$13:U15,$F$13:$F15,"More than 1 percentage of shareholding",$E$13:$E15,$E31),0),""),"")&lt;=IFERROR(IF(COUNT(U$13:U15),ROUND(SUMIFS(U$13:U15,$F$13:$F15,"Category",$E$13:$E15,$E31),0),""),"")</f>
        <v/>
      </c>
      <c r="V31">
        <f>+IFERROR(IF(COUNT(V$13:V15),ROUND(SUMIFS(V$13:V15,$F$13:$F15,"More than 1 percentage of shareholding",$E$13:$E15,$E31),0),""),"")&lt;=IFERROR(IF(COUNT(V$13:V15),ROUND(SUMIFS(V$13:V15,$F$13:$F15,"Category",$E$13:$E15,$E31),0),""),"")</f>
        <v/>
      </c>
      <c r="W31">
        <f>+IFERROR(IF(COUNT(W$13:W15),ROUND(SUMIFS(W$13:W15,$F$13:$F15,"More than 1 percentage of shareholding",$E$13:$E15,$E31),0),""),"")&lt;=IFERROR(IF(COUNT(W$13:W15),ROUND(SUMIFS(W$13:W15,$F$13:$F15,"Category",$E$13:$E15,$E31),0),""),"")</f>
        <v/>
      </c>
      <c r="X31">
        <f>+IFERROR(IF(COUNT(X$13:X15),ROUND(SUMIFS(X$13:X15,$F$13:$F15,"More than 1 percentage of shareholding",$E$13:$E15,$E31),0),""),"")&lt;=IFERROR(IF(COUNT(X$13:X15),ROUND(SUMIFS(X$13:X15,$F$13:$F15,"Category",$E$13:$E15,$E31),0),""),"")</f>
        <v/>
      </c>
      <c r="Y31">
        <f>+IFERROR(IF(COUNT(Y$13:Y15),ROUND(SUMIFS(Y$13:Y15,$F$13:$F15,"More than 1 percentage of shareholding",$E$13:$E15,$E31),0),""),"")&lt;=IFERROR(IF(COUNT(Y$13:Y15),ROUND(SUMIFS(Y$13:Y15,$F$13:$F15,"Category",$E$13:$E15,$E31),0),""),"")</f>
        <v/>
      </c>
      <c r="Z31">
        <f>+IFERROR(IF(COUNT(Z$13:Z15),ROUND(SUMIFS(Z$13:Z15,$F$13:$F15,"More than 1 percentage of shareholding",$E$13:$E15,$E31),0),""),"")&lt;=IFERROR(IF(COUNT(Z$13:Z15),ROUND(SUMIFS(Z$13:Z15,$F$13:$F15,"Category",$E$13:$E15,$E31),0),""),"")</f>
        <v/>
      </c>
      <c r="AA31">
        <f>+IFERROR(IF(COUNT(AA$13:AA15),ROUND(SUMIFS(AA$13:AA15,$F$13:$F15,"More than 1 percentage of shareholding",$E$13:$E15,$E31),0),""),"")&lt;=IFERROR(IF(COUNT(AA$13:AA15),ROUND(SUMIFS(AA$13:AA15,$F$13:$F15,"Category",$E$13:$E15,$E31),0),""),"")</f>
        <v/>
      </c>
      <c r="AC31">
        <f>+IFERROR(IF(COUNT(AC$13:AC15),ROUND(SUMIFS(AC$13:AC15,$F$13:$F15,"More than 1 percentage of shareholding",$E$13:$E15,$E31),0),""),"")&lt;=IFERROR(IF(COUNT(AC$13:AC15),ROUND(SUMIFS(AC$13:AC15,$F$13:$F15,"Category",$E$13:$E15,$E31),0),""),"")</f>
        <v/>
      </c>
      <c r="AD31">
        <f>+IFERROR(IF(COUNT(AD$13:AD15),ROUND(SUMIFS(AD$13:AD15,$F$13:$F15,"More than 1 percentage of shareholding",$E$13:$E15,$E31),0),""),"")&lt;=IFERROR(IF(COUNT(AD$13:AD15),ROUND(SUMIFS(AD$13:AD15,$F$13:$F15,"Category",$E$13:$E15,$E31),0),""),"")</f>
        <v/>
      </c>
      <c r="AE31">
        <f>+IFERROR(IF(COUNT(AE$13:AE15),ROUND(SUMIFS(AE$13:AE15,$F$13:$F15,"More than 1 percentage of shareholding",$E$13:$E15,$E31),0),""),"")&lt;=IFERROR(IF(COUNT(AE$13:AE15),ROUND(SUMIFS(AE$13:AE15,$F$13:$F15,"Category",$E$13:$E15,$E31),0),""),"")</f>
        <v/>
      </c>
    </row>
    <row r="32" hidden="1">
      <c r="E32" s="364" t="inlineStr">
        <is>
          <t>Pension Fund</t>
        </is>
      </c>
      <c r="F32">
        <f>IF(COUNTIF(E$13:E17,E32)&gt;=1,COUNTIFS(E$13:E17,E32,F$13:F17,"Category"),"")</f>
        <v/>
      </c>
      <c r="I32" s="16">
        <f>+IFERROR(IF(COUNT(I$13:I15),ROUND(SUMIFS(I$13:I15,$F$13:$F15,"More than 1 percentage of shareholding",$E$13:$E15,$E32),0),""),"")&lt;=IFERROR(IF(COUNT(I$13:I15),ROUND(SUMIFS(I$13:I15,$F$13:$F15,"Category",$E$13:$E15,$E32),0),""),"")</f>
        <v/>
      </c>
      <c r="J32">
        <f>+IFERROR(IF(COUNT(J$13:J15),ROUND(SUMIFS(J$13:J15,$F$13:$F15,"More than 1 percentage of shareholding",$E$13:$E15,$E32),0),""),"")&lt;=IFERROR(IF(COUNT(J$13:J15),ROUND(SUMIFS(J$13:J15,$F$13:$F15,"Category",$E$13:$E15,$E32),0),""),"")</f>
        <v/>
      </c>
      <c r="K32">
        <f>+IFERROR(IF(COUNT(K$13:K15),ROUND(SUMIFS(K$13:K15,$F$13:$F15,"More than 1 percentage of shareholding",$E$13:$E15,$E32),0),""),"")&lt;=IFERROR(IF(COUNT(K$13:K15),ROUND(SUMIFS(K$13:K15,$F$13:$F15,"Category",$E$13:$E15,$E32),0),""),"")</f>
        <v/>
      </c>
      <c r="L32">
        <f>+IFERROR(IF(COUNT(L$13:L15),ROUND(SUMIFS(L$13:L15,$F$13:$F15,"More than 1 percentage of shareholding",$E$13:$E15,$E32),0),""),"")&lt;=IFERROR(IF(COUNT(L$13:L15),ROUND(SUMIFS(L$13:L15,$F$13:$F15,"Category",$E$13:$E15,$E32),0),""),"")</f>
        <v/>
      </c>
      <c r="M32">
        <f>+IFERROR(IF(COUNT(M$13:M15),ROUND(SUMIFS(M$13:M15,$F$13:$F15,"More than 1 percentage of shareholding",$E$13:$E15,$E32),0),""),"")&lt;=IFERROR(IF(COUNT(M$13:M15),ROUND(SUMIFS(M$13:M15,$F$13:$F15,"Category",$E$13:$E15,$E32),0),""),"")</f>
        <v/>
      </c>
      <c r="N32">
        <f>+IFERROR(IF(COUNT(N$13:N15),ROUND(SUMIFS(N$13:N15,$F$13:$F15,"More than 1 percentage of shareholding",$E$13:$E15,$E32),0),""),"")&lt;=IFERROR(IF(COUNT(N$13:N15),ROUND(SUMIFS(N$13:N15,$F$13:$F15,"Category",$E$13:$E15,$E32),0),""),"")</f>
        <v/>
      </c>
      <c r="O32">
        <f>+IFERROR(IF(COUNT(O$13:O15),ROUND(SUMIFS(O$13:O15,$F$13:$F15,"More than 1 percentage of shareholding",$E$13:$E15,$E32),0),""),"")&lt;=IFERROR(IF(COUNT(O$13:O15),ROUND(SUMIFS(O$13:O15,$F$13:$F15,"Category",$E$13:$E15,$E32),0),""),"")</f>
        <v/>
      </c>
      <c r="P32">
        <f>+IFERROR(IF(COUNT(P$13:P15),ROUND(SUMIFS(P$13:P15,$F$13:$F15,"More than 1 percentage of shareholding",$E$13:$E15,$E32),0),""),"")&lt;=IFERROR(IF(COUNT(P$13:P15),ROUND(SUMIFS(P$13:P15,$F$13:$F15,"Category",$E$13:$E15,$E32),0),""),"")</f>
        <v/>
      </c>
      <c r="Q32">
        <f>+IFERROR(IF(COUNT(Q$13:Q15),ROUND(SUMIFS(Q$13:Q15,$F$13:$F15,"More than 1 percentage of shareholding",$E$13:$E15,$E32),0),""),"")&lt;=IFERROR(IF(COUNT(Q$13:Q15),ROUND(SUMIFS(Q$13:Q15,$F$13:$F15,"Category",$E$13:$E15,$E32),0),""),"")</f>
        <v/>
      </c>
      <c r="R32">
        <f>+IFERROR(IF(COUNT(R$13:R15),ROUND(SUMIFS(R$13:R15,$F$13:$F15,"More than 1 percentage of shareholding",$E$13:$E15,$E32),0),""),"")&lt;=IFERROR(IF(COUNT(R$13:R15),ROUND(SUMIFS(R$13:R15,$F$13:$F15,"Category",$E$13:$E15,$E32),0),""),"")</f>
        <v/>
      </c>
      <c r="S32">
        <f>+IFERROR(IF(COUNT(S$13:S15),ROUND(SUMIFS(S$13:S15,$F$13:$F15,"More than 1 percentage of shareholding",$E$13:$E15,$E32),0),""),"")&lt;=IFERROR(IF(COUNT(S$13:S15),ROUND(SUMIFS(S$13:S15,$F$13:$F15,"Category",$E$13:$E15,$E32),0),""),"")</f>
        <v/>
      </c>
      <c r="T32">
        <f>+IFERROR(IF(COUNT(T$13:T15),ROUND(SUMIFS(T$13:T15,$F$13:$F15,"More than 1 percentage of shareholding",$E$13:$E15,$E32),0),""),"")&lt;=IFERROR(IF(COUNT(T$13:T15),ROUND(SUMIFS(T$13:T15,$F$13:$F15,"Category",$E$13:$E15,$E32),0),""),"")</f>
        <v/>
      </c>
      <c r="U32">
        <f>+IFERROR(IF(COUNT(U$13:U15),ROUND(SUMIFS(U$13:U15,$F$13:$F15,"More than 1 percentage of shareholding",$E$13:$E15,$E32),0),""),"")&lt;=IFERROR(IF(COUNT(U$13:U15),ROUND(SUMIFS(U$13:U15,$F$13:$F15,"Category",$E$13:$E15,$E32),0),""),"")</f>
        <v/>
      </c>
      <c r="V32">
        <f>+IFERROR(IF(COUNT(V$13:V15),ROUND(SUMIFS(V$13:V15,$F$13:$F15,"More than 1 percentage of shareholding",$E$13:$E15,$E32),0),""),"")&lt;=IFERROR(IF(COUNT(V$13:V15),ROUND(SUMIFS(V$13:V15,$F$13:$F15,"Category",$E$13:$E15,$E32),0),""),"")</f>
        <v/>
      </c>
      <c r="W32">
        <f>+IFERROR(IF(COUNT(W$13:W15),ROUND(SUMIFS(W$13:W15,$F$13:$F15,"More than 1 percentage of shareholding",$E$13:$E15,$E32),0),""),"")&lt;=IFERROR(IF(COUNT(W$13:W15),ROUND(SUMIFS(W$13:W15,$F$13:$F15,"Category",$E$13:$E15,$E32),0),""),"")</f>
        <v/>
      </c>
      <c r="X32">
        <f>+IFERROR(IF(COUNT(X$13:X15),ROUND(SUMIFS(X$13:X15,$F$13:$F15,"More than 1 percentage of shareholding",$E$13:$E15,$E32),0),""),"")&lt;=IFERROR(IF(COUNT(X$13:X15),ROUND(SUMIFS(X$13:X15,$F$13:$F15,"Category",$E$13:$E15,$E32),0),""),"")</f>
        <v/>
      </c>
      <c r="Y32">
        <f>+IFERROR(IF(COUNT(Y$13:Y15),ROUND(SUMIFS(Y$13:Y15,$F$13:$F15,"More than 1 percentage of shareholding",$E$13:$E15,$E32),0),""),"")&lt;=IFERROR(IF(COUNT(Y$13:Y15),ROUND(SUMIFS(Y$13:Y15,$F$13:$F15,"Category",$E$13:$E15,$E32),0),""),"")</f>
        <v/>
      </c>
      <c r="Z32">
        <f>+IFERROR(IF(COUNT(Z$13:Z15),ROUND(SUMIFS(Z$13:Z15,$F$13:$F15,"More than 1 percentage of shareholding",$E$13:$E15,$E32),0),""),"")&lt;=IFERROR(IF(COUNT(Z$13:Z15),ROUND(SUMIFS(Z$13:Z15,$F$13:$F15,"Category",$E$13:$E15,$E32),0),""),"")</f>
        <v/>
      </c>
      <c r="AA32">
        <f>+IFERROR(IF(COUNT(AA$13:AA15),ROUND(SUMIFS(AA$13:AA15,$F$13:$F15,"More than 1 percentage of shareholding",$E$13:$E15,$E32),0),""),"")&lt;=IFERROR(IF(COUNT(AA$13:AA15),ROUND(SUMIFS(AA$13:AA15,$F$13:$F15,"Category",$E$13:$E15,$E32),0),""),"")</f>
        <v/>
      </c>
      <c r="AC32">
        <f>+IFERROR(IF(COUNT(AC$13:AC15),ROUND(SUMIFS(AC$13:AC15,$F$13:$F15,"More than 1 percentage of shareholding",$E$13:$E15,$E32),0),""),"")&lt;=IFERROR(IF(COUNT(AC$13:AC15),ROUND(SUMIFS(AC$13:AC15,$F$13:$F15,"Category",$E$13:$E15,$E32),0),""),"")</f>
        <v/>
      </c>
      <c r="AD32">
        <f>+IFERROR(IF(COUNT(AD$13:AD15),ROUND(SUMIFS(AD$13:AD15,$F$13:$F15,"More than 1 percentage of shareholding",$E$13:$E15,$E32),0),""),"")&lt;=IFERROR(IF(COUNT(AD$13:AD15),ROUND(SUMIFS(AD$13:AD15,$F$13:$F15,"Category",$E$13:$E15,$E32),0),""),"")</f>
        <v/>
      </c>
      <c r="AE32">
        <f>+IFERROR(IF(COUNT(AE$13:AE15),ROUND(SUMIFS(AE$13:AE15,$F$13:$F15,"More than 1 percentage of shareholding",$E$13:$E15,$E32),0),""),"")&lt;=IFERROR(IF(COUNT(AE$13:AE15),ROUND(SUMIFS(AE$13:AE15,$F$13:$F15,"Category",$E$13:$E15,$E32),0),""),"")</f>
        <v/>
      </c>
    </row>
    <row r="33" hidden="1">
      <c r="E33" s="364" t="inlineStr">
        <is>
          <t>National Investment Fund</t>
        </is>
      </c>
      <c r="F33">
        <f>IF(COUNTIF(E$13:E18,E33)&gt;=1,COUNTIFS(E$13:E18,E33,F$13:F18,"Category"),"")</f>
        <v/>
      </c>
      <c r="I33" s="16">
        <f>+IFERROR(IF(COUNT(I$13:I15),ROUND(SUMIFS(I$13:I15,$F$13:$F15,"More than 1 percentage of shareholding",$E$13:$E15,$E33),0),""),"")&lt;=IFERROR(IF(COUNT(I$13:I15),ROUND(SUMIFS(I$13:I15,$F$13:$F15,"Category",$E$13:$E15,$E33),0),""),"")</f>
        <v/>
      </c>
      <c r="J33">
        <f>+IFERROR(IF(COUNT(J$13:J15),ROUND(SUMIFS(J$13:J15,$F$13:$F15,"More than 1 percentage of shareholding",$E$13:$E15,$E33),0),""),"")&lt;=IFERROR(IF(COUNT(J$13:J15),ROUND(SUMIFS(J$13:J15,$F$13:$F15,"Category",$E$13:$E15,$E33),0),""),"")</f>
        <v/>
      </c>
      <c r="K33">
        <f>+IFERROR(IF(COUNT(K$13:K15),ROUND(SUMIFS(K$13:K15,$F$13:$F15,"More than 1 percentage of shareholding",$E$13:$E15,$E33),0),""),"")&lt;=IFERROR(IF(COUNT(K$13:K15),ROUND(SUMIFS(K$13:K15,$F$13:$F15,"Category",$E$13:$E15,$E33),0),""),"")</f>
        <v/>
      </c>
      <c r="L33">
        <f>+IFERROR(IF(COUNT(L$13:L15),ROUND(SUMIFS(L$13:L15,$F$13:$F15,"More than 1 percentage of shareholding",$E$13:$E15,$E33),0),""),"")&lt;=IFERROR(IF(COUNT(L$13:L15),ROUND(SUMIFS(L$13:L15,$F$13:$F15,"Category",$E$13:$E15,$E33),0),""),"")</f>
        <v/>
      </c>
      <c r="M33">
        <f>+IFERROR(IF(COUNT(M$13:M15),ROUND(SUMIFS(M$13:M15,$F$13:$F15,"More than 1 percentage of shareholding",$E$13:$E15,$E33),0),""),"")&lt;=IFERROR(IF(COUNT(M$13:M15),ROUND(SUMIFS(M$13:M15,$F$13:$F15,"Category",$E$13:$E15,$E33),0),""),"")</f>
        <v/>
      </c>
      <c r="N33">
        <f>+IFERROR(IF(COUNT(N$13:N15),ROUND(SUMIFS(N$13:N15,$F$13:$F15,"More than 1 percentage of shareholding",$E$13:$E15,$E33),0),""),"")&lt;=IFERROR(IF(COUNT(N$13:N15),ROUND(SUMIFS(N$13:N15,$F$13:$F15,"Category",$E$13:$E15,$E33),0),""),"")</f>
        <v/>
      </c>
      <c r="O33">
        <f>+IFERROR(IF(COUNT(O$13:O15),ROUND(SUMIFS(O$13:O15,$F$13:$F15,"More than 1 percentage of shareholding",$E$13:$E15,$E33),0),""),"")&lt;=IFERROR(IF(COUNT(O$13:O15),ROUND(SUMIFS(O$13:O15,$F$13:$F15,"Category",$E$13:$E15,$E33),0),""),"")</f>
        <v/>
      </c>
      <c r="P33">
        <f>+IFERROR(IF(COUNT(P$13:P15),ROUND(SUMIFS(P$13:P15,$F$13:$F15,"More than 1 percentage of shareholding",$E$13:$E15,$E33),0),""),"")&lt;=IFERROR(IF(COUNT(P$13:P15),ROUND(SUMIFS(P$13:P15,$F$13:$F15,"Category",$E$13:$E15,$E33),0),""),"")</f>
        <v/>
      </c>
      <c r="Q33">
        <f>+IFERROR(IF(COUNT(Q$13:Q15),ROUND(SUMIFS(Q$13:Q15,$F$13:$F15,"More than 1 percentage of shareholding",$E$13:$E15,$E33),0),""),"")&lt;=IFERROR(IF(COUNT(Q$13:Q15),ROUND(SUMIFS(Q$13:Q15,$F$13:$F15,"Category",$E$13:$E15,$E33),0),""),"")</f>
        <v/>
      </c>
      <c r="R33">
        <f>+IFERROR(IF(COUNT(R$13:R15),ROUND(SUMIFS(R$13:R15,$F$13:$F15,"More than 1 percentage of shareholding",$E$13:$E15,$E33),0),""),"")&lt;=IFERROR(IF(COUNT(R$13:R15),ROUND(SUMIFS(R$13:R15,$F$13:$F15,"Category",$E$13:$E15,$E33),0),""),"")</f>
        <v/>
      </c>
      <c r="S33">
        <f>+IFERROR(IF(COUNT(S$13:S15),ROUND(SUMIFS(S$13:S15,$F$13:$F15,"More than 1 percentage of shareholding",$E$13:$E15,$E33),0),""),"")&lt;=IFERROR(IF(COUNT(S$13:S15),ROUND(SUMIFS(S$13:S15,$F$13:$F15,"Category",$E$13:$E15,$E33),0),""),"")</f>
        <v/>
      </c>
      <c r="T33">
        <f>+IFERROR(IF(COUNT(T$13:T15),ROUND(SUMIFS(T$13:T15,$F$13:$F15,"More than 1 percentage of shareholding",$E$13:$E15,$E33),0),""),"")&lt;=IFERROR(IF(COUNT(T$13:T15),ROUND(SUMIFS(T$13:T15,$F$13:$F15,"Category",$E$13:$E15,$E33),0),""),"")</f>
        <v/>
      </c>
      <c r="U33">
        <f>+IFERROR(IF(COUNT(U$13:U15),ROUND(SUMIFS(U$13:U15,$F$13:$F15,"More than 1 percentage of shareholding",$E$13:$E15,$E33),0),""),"")&lt;=IFERROR(IF(COUNT(U$13:U15),ROUND(SUMIFS(U$13:U15,$F$13:$F15,"Category",$E$13:$E15,$E33),0),""),"")</f>
        <v/>
      </c>
      <c r="V33">
        <f>+IFERROR(IF(COUNT(V$13:V15),ROUND(SUMIFS(V$13:V15,$F$13:$F15,"More than 1 percentage of shareholding",$E$13:$E15,$E33),0),""),"")&lt;=IFERROR(IF(COUNT(V$13:V15),ROUND(SUMIFS(V$13:V15,$F$13:$F15,"Category",$E$13:$E15,$E33),0),""),"")</f>
        <v/>
      </c>
      <c r="W33">
        <f>+IFERROR(IF(COUNT(W$13:W15),ROUND(SUMIFS(W$13:W15,$F$13:$F15,"More than 1 percentage of shareholding",$E$13:$E15,$E33),0),""),"")&lt;=IFERROR(IF(COUNT(W$13:W15),ROUND(SUMIFS(W$13:W15,$F$13:$F15,"Category",$E$13:$E15,$E33),0),""),"")</f>
        <v/>
      </c>
      <c r="X33">
        <f>+IFERROR(IF(COUNT(X$13:X15),ROUND(SUMIFS(X$13:X15,$F$13:$F15,"More than 1 percentage of shareholding",$E$13:$E15,$E33),0),""),"")&lt;=IFERROR(IF(COUNT(X$13:X15),ROUND(SUMIFS(X$13:X15,$F$13:$F15,"Category",$E$13:$E15,$E33),0),""),"")</f>
        <v/>
      </c>
      <c r="Y33">
        <f>+IFERROR(IF(COUNT(Y$13:Y15),ROUND(SUMIFS(Y$13:Y15,$F$13:$F15,"More than 1 percentage of shareholding",$E$13:$E15,$E33),0),""),"")&lt;=IFERROR(IF(COUNT(Y$13:Y15),ROUND(SUMIFS(Y$13:Y15,$F$13:$F15,"Category",$E$13:$E15,$E33),0),""),"")</f>
        <v/>
      </c>
      <c r="Z33">
        <f>+IFERROR(IF(COUNT(Z$13:Z15),ROUND(SUMIFS(Z$13:Z15,$F$13:$F15,"More than 1 percentage of shareholding",$E$13:$E15,$E33),0),""),"")&lt;=IFERROR(IF(COUNT(Z$13:Z15),ROUND(SUMIFS(Z$13:Z15,$F$13:$F15,"Category",$E$13:$E15,$E33),0),""),"")</f>
        <v/>
      </c>
      <c r="AA33">
        <f>+IFERROR(IF(COUNT(AA$13:AA15),ROUND(SUMIFS(AA$13:AA15,$F$13:$F15,"More than 1 percentage of shareholding",$E$13:$E15,$E33),0),""),"")&lt;=IFERROR(IF(COUNT(AA$13:AA15),ROUND(SUMIFS(AA$13:AA15,$F$13:$F15,"Category",$E$13:$E15,$E33),0),""),"")</f>
        <v/>
      </c>
      <c r="AC33">
        <f>+IFERROR(IF(COUNT(AC$13:AC15),ROUND(SUMIFS(AC$13:AC15,$F$13:$F15,"More than 1 percentage of shareholding",$E$13:$E15,$E33),0),""),"")&lt;=IFERROR(IF(COUNT(AC$13:AC15),ROUND(SUMIFS(AC$13:AC15,$F$13:$F15,"Category",$E$13:$E15,$E33),0),""),"")</f>
        <v/>
      </c>
      <c r="AD33">
        <f>+IFERROR(IF(COUNT(AD$13:AD15),ROUND(SUMIFS(AD$13:AD15,$F$13:$F15,"More than 1 percentage of shareholding",$E$13:$E15,$E33),0),""),"")&lt;=IFERROR(IF(COUNT(AD$13:AD15),ROUND(SUMIFS(AD$13:AD15,$F$13:$F15,"Category",$E$13:$E15,$E33),0),""),"")</f>
        <v/>
      </c>
      <c r="AE33">
        <f>+IFERROR(IF(COUNT(AE$13:AE15),ROUND(SUMIFS(AE$13:AE15,$F$13:$F15,"More than 1 percentage of shareholding",$E$13:$E15,$E33),0),""),"")&lt;=IFERROR(IF(COUNT(AE$13:AE15),ROUND(SUMIFS(AE$13:AE15,$F$13:$F15,"Category",$E$13:$E15,$E33),0),""),"")</f>
        <v/>
      </c>
    </row>
    <row r="34" hidden="1">
      <c r="E34" s="364" t="inlineStr">
        <is>
          <t>Insurance Companies</t>
        </is>
      </c>
      <c r="F34">
        <f>IF(COUNTIF(E$13:E19,E34)&gt;=1,COUNTIFS(E$13:E19,E34,F$13:F19,"Category"),"")</f>
        <v/>
      </c>
      <c r="I34" s="16">
        <f>+IFERROR(IF(COUNT(I$13:I15),ROUND(SUMIFS(I$13:I15,$F$13:$F15,"More than 1 percentage of shareholding",$E$13:$E15,$E34),0),""),"")&lt;=IFERROR(IF(COUNT(I$13:I15),ROUND(SUMIFS(I$13:I15,$F$13:$F15,"Category",$E$13:$E15,$E34),0),""),"")</f>
        <v/>
      </c>
      <c r="J34">
        <f>+IFERROR(IF(COUNT(J$13:J15),ROUND(SUMIFS(J$13:J15,$F$13:$F15,"More than 1 percentage of shareholding",$E$13:$E15,$E34),0),""),"")&lt;=IFERROR(IF(COUNT(J$13:J15),ROUND(SUMIFS(J$13:J15,$F$13:$F15,"Category",$E$13:$E15,$E34),0),""),"")</f>
        <v/>
      </c>
      <c r="K34">
        <f>+IFERROR(IF(COUNT(K$13:K15),ROUND(SUMIFS(K$13:K15,$F$13:$F15,"More than 1 percentage of shareholding",$E$13:$E15,$E34),0),""),"")&lt;=IFERROR(IF(COUNT(K$13:K15),ROUND(SUMIFS(K$13:K15,$F$13:$F15,"Category",$E$13:$E15,$E34),0),""),"")</f>
        <v/>
      </c>
      <c r="L34">
        <f>+IFERROR(IF(COUNT(L$13:L15),ROUND(SUMIFS(L$13:L15,$F$13:$F15,"More than 1 percentage of shareholding",$E$13:$E15,$E34),0),""),"")&lt;=IFERROR(IF(COUNT(L$13:L15),ROUND(SUMIFS(L$13:L15,$F$13:$F15,"Category",$E$13:$E15,$E34),0),""),"")</f>
        <v/>
      </c>
      <c r="M34">
        <f>+IFERROR(IF(COUNT(M$13:M15),ROUND(SUMIFS(M$13:M15,$F$13:$F15,"More than 1 percentage of shareholding",$E$13:$E15,$E34),0),""),"")&lt;=IFERROR(IF(COUNT(M$13:M15),ROUND(SUMIFS(M$13:M15,$F$13:$F15,"Category",$E$13:$E15,$E34),0),""),"")</f>
        <v/>
      </c>
      <c r="N34">
        <f>+IFERROR(IF(COUNT(N$13:N15),ROUND(SUMIFS(N$13:N15,$F$13:$F15,"More than 1 percentage of shareholding",$E$13:$E15,$E34),0),""),"")&lt;=IFERROR(IF(COUNT(N$13:N15),ROUND(SUMIFS(N$13:N15,$F$13:$F15,"Category",$E$13:$E15,$E34),0),""),"")</f>
        <v/>
      </c>
      <c r="O34">
        <f>+IFERROR(IF(COUNT(O$13:O15),ROUND(SUMIFS(O$13:O15,$F$13:$F15,"More than 1 percentage of shareholding",$E$13:$E15,$E34),0),""),"")&lt;=IFERROR(IF(COUNT(O$13:O15),ROUND(SUMIFS(O$13:O15,$F$13:$F15,"Category",$E$13:$E15,$E34),0),""),"")</f>
        <v/>
      </c>
      <c r="P34">
        <f>+IFERROR(IF(COUNT(P$13:P15),ROUND(SUMIFS(P$13:P15,$F$13:$F15,"More than 1 percentage of shareholding",$E$13:$E15,$E34),0),""),"")&lt;=IFERROR(IF(COUNT(P$13:P15),ROUND(SUMIFS(P$13:P15,$F$13:$F15,"Category",$E$13:$E15,$E34),0),""),"")</f>
        <v/>
      </c>
      <c r="Q34">
        <f>+IFERROR(IF(COUNT(Q$13:Q15),ROUND(SUMIFS(Q$13:Q15,$F$13:$F15,"More than 1 percentage of shareholding",$E$13:$E15,$E34),0),""),"")&lt;=IFERROR(IF(COUNT(Q$13:Q15),ROUND(SUMIFS(Q$13:Q15,$F$13:$F15,"Category",$E$13:$E15,$E34),0),""),"")</f>
        <v/>
      </c>
      <c r="R34">
        <f>+IFERROR(IF(COUNT(R$13:R15),ROUND(SUMIFS(R$13:R15,$F$13:$F15,"More than 1 percentage of shareholding",$E$13:$E15,$E34),0),""),"")&lt;=IFERROR(IF(COUNT(R$13:R15),ROUND(SUMIFS(R$13:R15,$F$13:$F15,"Category",$E$13:$E15,$E34),0),""),"")</f>
        <v/>
      </c>
      <c r="S34">
        <f>+IFERROR(IF(COUNT(S$13:S15),ROUND(SUMIFS(S$13:S15,$F$13:$F15,"More than 1 percentage of shareholding",$E$13:$E15,$E34),0),""),"")&lt;=IFERROR(IF(COUNT(S$13:S15),ROUND(SUMIFS(S$13:S15,$F$13:$F15,"Category",$E$13:$E15,$E34),0),""),"")</f>
        <v/>
      </c>
      <c r="T34">
        <f>+IFERROR(IF(COUNT(T$13:T15),ROUND(SUMIFS(T$13:T15,$F$13:$F15,"More than 1 percentage of shareholding",$E$13:$E15,$E34),0),""),"")&lt;=IFERROR(IF(COUNT(T$13:T15),ROUND(SUMIFS(T$13:T15,$F$13:$F15,"Category",$E$13:$E15,$E34),0),""),"")</f>
        <v/>
      </c>
      <c r="U34">
        <f>+IFERROR(IF(COUNT(U$13:U15),ROUND(SUMIFS(U$13:U15,$F$13:$F15,"More than 1 percentage of shareholding",$E$13:$E15,$E34),0),""),"")&lt;=IFERROR(IF(COUNT(U$13:U15),ROUND(SUMIFS(U$13:U15,$F$13:$F15,"Category",$E$13:$E15,$E34),0),""),"")</f>
        <v/>
      </c>
      <c r="V34">
        <f>+IFERROR(IF(COUNT(V$13:V15),ROUND(SUMIFS(V$13:V15,$F$13:$F15,"More than 1 percentage of shareholding",$E$13:$E15,$E34),0),""),"")&lt;=IFERROR(IF(COUNT(V$13:V15),ROUND(SUMIFS(V$13:V15,$F$13:$F15,"Category",$E$13:$E15,$E34),0),""),"")</f>
        <v/>
      </c>
      <c r="W34">
        <f>+IFERROR(IF(COUNT(W$13:W15),ROUND(SUMIFS(W$13:W15,$F$13:$F15,"More than 1 percentage of shareholding",$E$13:$E15,$E34),0),""),"")&lt;=IFERROR(IF(COUNT(W$13:W15),ROUND(SUMIFS(W$13:W15,$F$13:$F15,"Category",$E$13:$E15,$E34),0),""),"")</f>
        <v/>
      </c>
      <c r="X34">
        <f>+IFERROR(IF(COUNT(X$13:X15),ROUND(SUMIFS(X$13:X15,$F$13:$F15,"More than 1 percentage of shareholding",$E$13:$E15,$E34),0),""),"")&lt;=IFERROR(IF(COUNT(X$13:X15),ROUND(SUMIFS(X$13:X15,$F$13:$F15,"Category",$E$13:$E15,$E34),0),""),"")</f>
        <v/>
      </c>
      <c r="Y34">
        <f>+IFERROR(IF(COUNT(Y$13:Y15),ROUND(SUMIFS(Y$13:Y15,$F$13:$F15,"More than 1 percentage of shareholding",$E$13:$E15,$E34),0),""),"")&lt;=IFERROR(IF(COUNT(Y$13:Y15),ROUND(SUMIFS(Y$13:Y15,$F$13:$F15,"Category",$E$13:$E15,$E34),0),""),"")</f>
        <v/>
      </c>
      <c r="Z34">
        <f>+IFERROR(IF(COUNT(Z$13:Z15),ROUND(SUMIFS(Z$13:Z15,$F$13:$F15,"More than 1 percentage of shareholding",$E$13:$E15,$E34),0),""),"")&lt;=IFERROR(IF(COUNT(Z$13:Z15),ROUND(SUMIFS(Z$13:Z15,$F$13:$F15,"Category",$E$13:$E15,$E34),0),""),"")</f>
        <v/>
      </c>
      <c r="AA34">
        <f>+IFERROR(IF(COUNT(AA$13:AA15),ROUND(SUMIFS(AA$13:AA15,$F$13:$F15,"More than 1 percentage of shareholding",$E$13:$E15,$E34),0),""),"")&lt;=IFERROR(IF(COUNT(AA$13:AA15),ROUND(SUMIFS(AA$13:AA15,$F$13:$F15,"Category",$E$13:$E15,$E34),0),""),"")</f>
        <v/>
      </c>
      <c r="AC34">
        <f>+IFERROR(IF(COUNT(AC$13:AC15),ROUND(SUMIFS(AC$13:AC15,$F$13:$F15,"More than 1 percentage of shareholding",$E$13:$E15,$E34),0),""),"")&lt;=IFERROR(IF(COUNT(AC$13:AC15),ROUND(SUMIFS(AC$13:AC15,$F$13:$F15,"Category",$E$13:$E15,$E34),0),""),"")</f>
        <v/>
      </c>
      <c r="AD34">
        <f>+IFERROR(IF(COUNT(AD$13:AD15),ROUND(SUMIFS(AD$13:AD15,$F$13:$F15,"More than 1 percentage of shareholding",$E$13:$E15,$E34),0),""),"")&lt;=IFERROR(IF(COUNT(AD$13:AD15),ROUND(SUMIFS(AD$13:AD15,$F$13:$F15,"Category",$E$13:$E15,$E34),0),""),"")</f>
        <v/>
      </c>
      <c r="AE34">
        <f>+IFERROR(IF(COUNT(AE$13:AE15),ROUND(SUMIFS(AE$13:AE15,$F$13:$F15,"More than 1 percentage of shareholding",$E$13:$E15,$E34),0),""),"")&lt;=IFERROR(IF(COUNT(AE$13:AE15),ROUND(SUMIFS(AE$13:AE15,$F$13:$F15,"Category",$E$13:$E15,$E34),0),""),"")</f>
        <v/>
      </c>
    </row>
    <row r="35" hidden="1">
      <c r="E35" s="364" t="inlineStr">
        <is>
          <t>Bodies Corporate</t>
        </is>
      </c>
      <c r="F35">
        <f>IF(COUNTIF(E$13:E20,E35)&gt;=1,COUNTIFS(E$13:E20,E35,F$13:F20,"Category"),"")</f>
        <v/>
      </c>
      <c r="I35" s="16">
        <f>+IFERROR(IF(COUNT(I$13:I15),ROUND(SUMIFS(I$13:I15,$F$13:$F15,"More than 1 percentage of shareholding",$E$13:$E15,$E35),0),""),"")&lt;=IFERROR(IF(COUNT(I$13:I15),ROUND(SUMIFS(I$13:I15,$F$13:$F15,"Category",$E$13:$E15,$E35),0),""),"")</f>
        <v/>
      </c>
      <c r="J35">
        <f>+IFERROR(IF(COUNT(J$13:J15),ROUND(SUMIFS(J$13:J15,$F$13:$F15,"More than 1 percentage of shareholding",$E$13:$E15,$E35),0),""),"")&lt;=IFERROR(IF(COUNT(J$13:J15),ROUND(SUMIFS(J$13:J15,$F$13:$F15,"Category",$E$13:$E15,$E35),0),""),"")</f>
        <v/>
      </c>
      <c r="K35">
        <f>+IFERROR(IF(COUNT(K$13:K15),ROUND(SUMIFS(K$13:K15,$F$13:$F15,"More than 1 percentage of shareholding",$E$13:$E15,$E35),0),""),"")&lt;=IFERROR(IF(COUNT(K$13:K15),ROUND(SUMIFS(K$13:K15,$F$13:$F15,"Category",$E$13:$E15,$E35),0),""),"")</f>
        <v/>
      </c>
      <c r="L35">
        <f>+IFERROR(IF(COUNT(L$13:L15),ROUND(SUMIFS(L$13:L15,$F$13:$F15,"More than 1 percentage of shareholding",$E$13:$E15,$E35),0),""),"")&lt;=IFERROR(IF(COUNT(L$13:L15),ROUND(SUMIFS(L$13:L15,$F$13:$F15,"Category",$E$13:$E15,$E35),0),""),"")</f>
        <v/>
      </c>
      <c r="M35">
        <f>+IFERROR(IF(COUNT(M$13:M15),ROUND(SUMIFS(M$13:M15,$F$13:$F15,"More than 1 percentage of shareholding",$E$13:$E15,$E35),0),""),"")&lt;=IFERROR(IF(COUNT(M$13:M15),ROUND(SUMIFS(M$13:M15,$F$13:$F15,"Category",$E$13:$E15,$E35),0),""),"")</f>
        <v/>
      </c>
      <c r="N35">
        <f>+IFERROR(IF(COUNT(N$13:N15),ROUND(SUMIFS(N$13:N15,$F$13:$F15,"More than 1 percentage of shareholding",$E$13:$E15,$E35),0),""),"")&lt;=IFERROR(IF(COUNT(N$13:N15),ROUND(SUMIFS(N$13:N15,$F$13:$F15,"Category",$E$13:$E15,$E35),0),""),"")</f>
        <v/>
      </c>
      <c r="O35">
        <f>+IFERROR(IF(COUNT(O$13:O15),ROUND(SUMIFS(O$13:O15,$F$13:$F15,"More than 1 percentage of shareholding",$E$13:$E15,$E35),0),""),"")&lt;=IFERROR(IF(COUNT(O$13:O15),ROUND(SUMIFS(O$13:O15,$F$13:$F15,"Category",$E$13:$E15,$E35),0),""),"")</f>
        <v/>
      </c>
      <c r="P35">
        <f>+IFERROR(IF(COUNT(P$13:P15),ROUND(SUMIFS(P$13:P15,$F$13:$F15,"More than 1 percentage of shareholding",$E$13:$E15,$E35),0),""),"")&lt;=IFERROR(IF(COUNT(P$13:P15),ROUND(SUMIFS(P$13:P15,$F$13:$F15,"Category",$E$13:$E15,$E35),0),""),"")</f>
        <v/>
      </c>
      <c r="Q35">
        <f>+IFERROR(IF(COUNT(Q$13:Q15),ROUND(SUMIFS(Q$13:Q15,$F$13:$F15,"More than 1 percentage of shareholding",$E$13:$E15,$E35),0),""),"")&lt;=IFERROR(IF(COUNT(Q$13:Q15),ROUND(SUMIFS(Q$13:Q15,$F$13:$F15,"Category",$E$13:$E15,$E35),0),""),"")</f>
        <v/>
      </c>
      <c r="R35">
        <f>+IFERROR(IF(COUNT(R$13:R15),ROUND(SUMIFS(R$13:R15,$F$13:$F15,"More than 1 percentage of shareholding",$E$13:$E15,$E35),0),""),"")&lt;=IFERROR(IF(COUNT(R$13:R15),ROUND(SUMIFS(R$13:R15,$F$13:$F15,"Category",$E$13:$E15,$E35),0),""),"")</f>
        <v/>
      </c>
      <c r="S35">
        <f>+IFERROR(IF(COUNT(S$13:S15),ROUND(SUMIFS(S$13:S15,$F$13:$F15,"More than 1 percentage of shareholding",$E$13:$E15,$E35),0),""),"")&lt;=IFERROR(IF(COUNT(S$13:S15),ROUND(SUMIFS(S$13:S15,$F$13:$F15,"Category",$E$13:$E15,$E35),0),""),"")</f>
        <v/>
      </c>
      <c r="T35">
        <f>+IFERROR(IF(COUNT(T$13:T15),ROUND(SUMIFS(T$13:T15,$F$13:$F15,"More than 1 percentage of shareholding",$E$13:$E15,$E35),0),""),"")&lt;=IFERROR(IF(COUNT(T$13:T15),ROUND(SUMIFS(T$13:T15,$F$13:$F15,"Category",$E$13:$E15,$E35),0),""),"")</f>
        <v/>
      </c>
      <c r="U35">
        <f>+IFERROR(IF(COUNT(U$13:U15),ROUND(SUMIFS(U$13:U15,$F$13:$F15,"More than 1 percentage of shareholding",$E$13:$E15,$E35),0),""),"")&lt;=IFERROR(IF(COUNT(U$13:U15),ROUND(SUMIFS(U$13:U15,$F$13:$F15,"Category",$E$13:$E15,$E35),0),""),"")</f>
        <v/>
      </c>
      <c r="V35">
        <f>+IFERROR(IF(COUNT(V$13:V15),ROUND(SUMIFS(V$13:V15,$F$13:$F15,"More than 1 percentage of shareholding",$E$13:$E15,$E35),0),""),"")&lt;=IFERROR(IF(COUNT(V$13:V15),ROUND(SUMIFS(V$13:V15,$F$13:$F15,"Category",$E$13:$E15,$E35),0),""),"")</f>
        <v/>
      </c>
      <c r="W35">
        <f>+IFERROR(IF(COUNT(W$13:W15),ROUND(SUMIFS(W$13:W15,$F$13:$F15,"More than 1 percentage of shareholding",$E$13:$E15,$E35),0),""),"")&lt;=IFERROR(IF(COUNT(W$13:W15),ROUND(SUMIFS(W$13:W15,$F$13:$F15,"Category",$E$13:$E15,$E35),0),""),"")</f>
        <v/>
      </c>
      <c r="X35">
        <f>+IFERROR(IF(COUNT(X$13:X15),ROUND(SUMIFS(X$13:X15,$F$13:$F15,"More than 1 percentage of shareholding",$E$13:$E15,$E35),0),""),"")&lt;=IFERROR(IF(COUNT(X$13:X15),ROUND(SUMIFS(X$13:X15,$F$13:$F15,"Category",$E$13:$E15,$E35),0),""),"")</f>
        <v/>
      </c>
      <c r="Y35">
        <f>+IFERROR(IF(COUNT(Y$13:Y15),ROUND(SUMIFS(Y$13:Y15,$F$13:$F15,"More than 1 percentage of shareholding",$E$13:$E15,$E35),0),""),"")&lt;=IFERROR(IF(COUNT(Y$13:Y15),ROUND(SUMIFS(Y$13:Y15,$F$13:$F15,"Category",$E$13:$E15,$E35),0),""),"")</f>
        <v/>
      </c>
      <c r="Z35">
        <f>+IFERROR(IF(COUNT(Z$13:Z15),ROUND(SUMIFS(Z$13:Z15,$F$13:$F15,"More than 1 percentage of shareholding",$E$13:$E15,$E35),0),""),"")&lt;=IFERROR(IF(COUNT(Z$13:Z15),ROUND(SUMIFS(Z$13:Z15,$F$13:$F15,"Category",$E$13:$E15,$E35),0),""),"")</f>
        <v/>
      </c>
      <c r="AA35">
        <f>+IFERROR(IF(COUNT(AA$13:AA15),ROUND(SUMIFS(AA$13:AA15,$F$13:$F15,"More than 1 percentage of shareholding",$E$13:$E15,$E35),0),""),"")&lt;=IFERROR(IF(COUNT(AA$13:AA15),ROUND(SUMIFS(AA$13:AA15,$F$13:$F15,"Category",$E$13:$E15,$E35),0),""),"")</f>
        <v/>
      </c>
      <c r="AC35">
        <f>+IFERROR(IF(COUNT(AC$13:AC15),ROUND(SUMIFS(AC$13:AC15,$F$13:$F15,"More than 1 percentage of shareholding",$E$13:$E15,$E35),0),""),"")&lt;=IFERROR(IF(COUNT(AC$13:AC15),ROUND(SUMIFS(AC$13:AC15,$F$13:$F15,"Category",$E$13:$E15,$E35),0),""),"")</f>
        <v/>
      </c>
      <c r="AD35">
        <f>+IFERROR(IF(COUNT(AD$13:AD15),ROUND(SUMIFS(AD$13:AD15,$F$13:$F15,"More than 1 percentage of shareholding",$E$13:$E15,$E35),0),""),"")&lt;=IFERROR(IF(COUNT(AD$13:AD15),ROUND(SUMIFS(AD$13:AD15,$F$13:$F15,"Category",$E$13:$E15,$E35),0),""),"")</f>
        <v/>
      </c>
      <c r="AE35">
        <f>+IFERROR(IF(COUNT(AE$13:AE15),ROUND(SUMIFS(AE$13:AE15,$F$13:$F15,"More than 1 percentage of shareholding",$E$13:$E15,$E35),0),""),"")&lt;=IFERROR(IF(COUNT(AE$13:AE15),ROUND(SUMIFS(AE$13:AE15,$F$13:$F15,"Category",$E$13:$E15,$E35),0),""),"")</f>
        <v/>
      </c>
    </row>
    <row r="36" hidden="1">
      <c r="E36" s="364" t="inlineStr">
        <is>
          <t>Clearing Member</t>
        </is>
      </c>
      <c r="F36">
        <f>IF(COUNTIF(E$13:E21,E36)&gt;=1,COUNTIFS(E$13:E21,E36,F$13:F21,"Category"),"")</f>
        <v/>
      </c>
      <c r="I36" s="16">
        <f>+IFERROR(IF(COUNT(I$13:I15),ROUND(SUMIFS(I$13:I15,$F$13:$F15,"More than 1 percentage of shareholding",$E$13:$E15,$E36),0),""),"")&lt;=IFERROR(IF(COUNT(I$13:I15),ROUND(SUMIFS(I$13:I15,$F$13:$F15,"Category",$E$13:$E15,$E36),0),""),"")</f>
        <v/>
      </c>
      <c r="J36">
        <f>+IFERROR(IF(COUNT(J$13:J15),ROUND(SUMIFS(J$13:J15,$F$13:$F15,"More than 1 percentage of shareholding",$E$13:$E15,$E36),0),""),"")&lt;=IFERROR(IF(COUNT(J$13:J15),ROUND(SUMIFS(J$13:J15,$F$13:$F15,"Category",$E$13:$E15,$E36),0),""),"")</f>
        <v/>
      </c>
      <c r="K36">
        <f>+IFERROR(IF(COUNT(K$13:K15),ROUND(SUMIFS(K$13:K15,$F$13:$F15,"More than 1 percentage of shareholding",$E$13:$E15,$E36),0),""),"")&lt;=IFERROR(IF(COUNT(K$13:K15),ROUND(SUMIFS(K$13:K15,$F$13:$F15,"Category",$E$13:$E15,$E36),0),""),"")</f>
        <v/>
      </c>
      <c r="L36">
        <f>+IFERROR(IF(COUNT(L$13:L15),ROUND(SUMIFS(L$13:L15,$F$13:$F15,"More than 1 percentage of shareholding",$E$13:$E15,$E36),0),""),"")&lt;=IFERROR(IF(COUNT(L$13:L15),ROUND(SUMIFS(L$13:L15,$F$13:$F15,"Category",$E$13:$E15,$E36),0),""),"")</f>
        <v/>
      </c>
      <c r="M36">
        <f>+IFERROR(IF(COUNT(M$13:M15),ROUND(SUMIFS(M$13:M15,$F$13:$F15,"More than 1 percentage of shareholding",$E$13:$E15,$E36),0),""),"")&lt;=IFERROR(IF(COUNT(M$13:M15),ROUND(SUMIFS(M$13:M15,$F$13:$F15,"Category",$E$13:$E15,$E36),0),""),"")</f>
        <v/>
      </c>
      <c r="N36">
        <f>+IFERROR(IF(COUNT(N$13:N15),ROUND(SUMIFS(N$13:N15,$F$13:$F15,"More than 1 percentage of shareholding",$E$13:$E15,$E36),0),""),"")&lt;=IFERROR(IF(COUNT(N$13:N15),ROUND(SUMIFS(N$13:N15,$F$13:$F15,"Category",$E$13:$E15,$E36),0),""),"")</f>
        <v/>
      </c>
      <c r="O36">
        <f>+IFERROR(IF(COUNT(O$13:O15),ROUND(SUMIFS(O$13:O15,$F$13:$F15,"More than 1 percentage of shareholding",$E$13:$E15,$E36),0),""),"")&lt;=IFERROR(IF(COUNT(O$13:O15),ROUND(SUMIFS(O$13:O15,$F$13:$F15,"Category",$E$13:$E15,$E36),0),""),"")</f>
        <v/>
      </c>
      <c r="P36">
        <f>+IFERROR(IF(COUNT(P$13:P15),ROUND(SUMIFS(P$13:P15,$F$13:$F15,"More than 1 percentage of shareholding",$E$13:$E15,$E36),0),""),"")&lt;=IFERROR(IF(COUNT(P$13:P15),ROUND(SUMIFS(P$13:P15,$F$13:$F15,"Category",$E$13:$E15,$E36),0),""),"")</f>
        <v/>
      </c>
      <c r="Q36">
        <f>+IFERROR(IF(COUNT(Q$13:Q15),ROUND(SUMIFS(Q$13:Q15,$F$13:$F15,"More than 1 percentage of shareholding",$E$13:$E15,$E36),0),""),"")&lt;=IFERROR(IF(COUNT(Q$13:Q15),ROUND(SUMIFS(Q$13:Q15,$F$13:$F15,"Category",$E$13:$E15,$E36),0),""),"")</f>
        <v/>
      </c>
      <c r="R36">
        <f>+IFERROR(IF(COUNT(R$13:R15),ROUND(SUMIFS(R$13:R15,$F$13:$F15,"More than 1 percentage of shareholding",$E$13:$E15,$E36),0),""),"")&lt;=IFERROR(IF(COUNT(R$13:R15),ROUND(SUMIFS(R$13:R15,$F$13:$F15,"Category",$E$13:$E15,$E36),0),""),"")</f>
        <v/>
      </c>
      <c r="S36">
        <f>+IFERROR(IF(COUNT(S$13:S15),ROUND(SUMIFS(S$13:S15,$F$13:$F15,"More than 1 percentage of shareholding",$E$13:$E15,$E36),0),""),"")&lt;=IFERROR(IF(COUNT(S$13:S15),ROUND(SUMIFS(S$13:S15,$F$13:$F15,"Category",$E$13:$E15,$E36),0),""),"")</f>
        <v/>
      </c>
      <c r="T36">
        <f>+IFERROR(IF(COUNT(T$13:T15),ROUND(SUMIFS(T$13:T15,$F$13:$F15,"More than 1 percentage of shareholding",$E$13:$E15,$E36),0),""),"")&lt;=IFERROR(IF(COUNT(T$13:T15),ROUND(SUMIFS(T$13:T15,$F$13:$F15,"Category",$E$13:$E15,$E36),0),""),"")</f>
        <v/>
      </c>
      <c r="U36">
        <f>+IFERROR(IF(COUNT(U$13:U15),ROUND(SUMIFS(U$13:U15,$F$13:$F15,"More than 1 percentage of shareholding",$E$13:$E15,$E36),0),""),"")&lt;=IFERROR(IF(COUNT(U$13:U15),ROUND(SUMIFS(U$13:U15,$F$13:$F15,"Category",$E$13:$E15,$E36),0),""),"")</f>
        <v/>
      </c>
      <c r="V36">
        <f>+IFERROR(IF(COUNT(V$13:V15),ROUND(SUMIFS(V$13:V15,$F$13:$F15,"More than 1 percentage of shareholding",$E$13:$E15,$E36),0),""),"")&lt;=IFERROR(IF(COUNT(V$13:V15),ROUND(SUMIFS(V$13:V15,$F$13:$F15,"Category",$E$13:$E15,$E36),0),""),"")</f>
        <v/>
      </c>
      <c r="W36">
        <f>+IFERROR(IF(COUNT(W$13:W15),ROUND(SUMIFS(W$13:W15,$F$13:$F15,"More than 1 percentage of shareholding",$E$13:$E15,$E36),0),""),"")&lt;=IFERROR(IF(COUNT(W$13:W15),ROUND(SUMIFS(W$13:W15,$F$13:$F15,"Category",$E$13:$E15,$E36),0),""),"")</f>
        <v/>
      </c>
      <c r="X36">
        <f>+IFERROR(IF(COUNT(X$13:X15),ROUND(SUMIFS(X$13:X15,$F$13:$F15,"More than 1 percentage of shareholding",$E$13:$E15,$E36),0),""),"")&lt;=IFERROR(IF(COUNT(X$13:X15),ROUND(SUMIFS(X$13:X15,$F$13:$F15,"Category",$E$13:$E15,$E36),0),""),"")</f>
        <v/>
      </c>
      <c r="Y36">
        <f>+IFERROR(IF(COUNT(Y$13:Y15),ROUND(SUMIFS(Y$13:Y15,$F$13:$F15,"More than 1 percentage of shareholding",$E$13:$E15,$E36),0),""),"")&lt;=IFERROR(IF(COUNT(Y$13:Y15),ROUND(SUMIFS(Y$13:Y15,$F$13:$F15,"Category",$E$13:$E15,$E36),0),""),"")</f>
        <v/>
      </c>
      <c r="Z36">
        <f>+IFERROR(IF(COUNT(Z$13:Z15),ROUND(SUMIFS(Z$13:Z15,$F$13:$F15,"More than 1 percentage of shareholding",$E$13:$E15,$E36),0),""),"")&lt;=IFERROR(IF(COUNT(Z$13:Z15),ROUND(SUMIFS(Z$13:Z15,$F$13:$F15,"Category",$E$13:$E15,$E36),0),""),"")</f>
        <v/>
      </c>
      <c r="AA36">
        <f>+IFERROR(IF(COUNT(AA$13:AA15),ROUND(SUMIFS(AA$13:AA15,$F$13:$F15,"More than 1 percentage of shareholding",$E$13:$E15,$E36),0),""),"")&lt;=IFERROR(IF(COUNT(AA$13:AA15),ROUND(SUMIFS(AA$13:AA15,$F$13:$F15,"Category",$E$13:$E15,$E36),0),""),"")</f>
        <v/>
      </c>
      <c r="AC36">
        <f>+IFERROR(IF(COUNT(AC$13:AC15),ROUND(SUMIFS(AC$13:AC15,$F$13:$F15,"More than 1 percentage of shareholding",$E$13:$E15,$E36),0),""),"")&lt;=IFERROR(IF(COUNT(AC$13:AC15),ROUND(SUMIFS(AC$13:AC15,$F$13:$F15,"Category",$E$13:$E15,$E36),0),""),"")</f>
        <v/>
      </c>
      <c r="AD36">
        <f>+IFERROR(IF(COUNT(AD$13:AD15),ROUND(SUMIFS(AD$13:AD15,$F$13:$F15,"More than 1 percentage of shareholding",$E$13:$E15,$E36),0),""),"")&lt;=IFERROR(IF(COUNT(AD$13:AD15),ROUND(SUMIFS(AD$13:AD15,$F$13:$F15,"Category",$E$13:$E15,$E36),0),""),"")</f>
        <v/>
      </c>
      <c r="AE36">
        <f>+IFERROR(IF(COUNT(AE$13:AE15),ROUND(SUMIFS(AE$13:AE15,$F$13:$F15,"More than 1 percentage of shareholding",$E$13:$E15,$E36),0),""),"")&lt;=IFERROR(IF(COUNT(AE$13:AE15),ROUND(SUMIFS(AE$13:AE15,$F$13:$F15,"Category",$E$13:$E15,$E36),0),""),"")</f>
        <v/>
      </c>
    </row>
    <row r="37" hidden="1">
      <c r="E37" s="364" t="inlineStr">
        <is>
          <t>Employee Welfare Fund</t>
        </is>
      </c>
      <c r="F37">
        <f>IF(COUNTIF(E$13:E22,E37)&gt;=1,COUNTIFS(E$13:E22,E37,F$13:F22,"Category"),"")</f>
        <v/>
      </c>
      <c r="I37" s="16">
        <f>+IFERROR(IF(COUNT(I$13:I15),ROUND(SUMIFS(I$13:I15,$F$13:$F15,"More than 1 percentage of shareholding",$E$13:$E15,$E37),0),""),"")&lt;=IFERROR(IF(COUNT(I$13:I15),ROUND(SUMIFS(I$13:I15,$F$13:$F15,"Category",$E$13:$E15,$E37),0),""),"")</f>
        <v/>
      </c>
      <c r="J37">
        <f>+IFERROR(IF(COUNT(J$13:J15),ROUND(SUMIFS(J$13:J15,$F$13:$F15,"More than 1 percentage of shareholding",$E$13:$E15,$E37),0),""),"")&lt;=IFERROR(IF(COUNT(J$13:J15),ROUND(SUMIFS(J$13:J15,$F$13:$F15,"Category",$E$13:$E15,$E37),0),""),"")</f>
        <v/>
      </c>
      <c r="K37">
        <f>+IFERROR(IF(COUNT(K$13:K15),ROUND(SUMIFS(K$13:K15,$F$13:$F15,"More than 1 percentage of shareholding",$E$13:$E15,$E37),0),""),"")&lt;=IFERROR(IF(COUNT(K$13:K15),ROUND(SUMIFS(K$13:K15,$F$13:$F15,"Category",$E$13:$E15,$E37),0),""),"")</f>
        <v/>
      </c>
      <c r="L37">
        <f>+IFERROR(IF(COUNT(L$13:L15),ROUND(SUMIFS(L$13:L15,$F$13:$F15,"More than 1 percentage of shareholding",$E$13:$E15,$E37),0),""),"")&lt;=IFERROR(IF(COUNT(L$13:L15),ROUND(SUMIFS(L$13:L15,$F$13:$F15,"Category",$E$13:$E15,$E37),0),""),"")</f>
        <v/>
      </c>
      <c r="M37">
        <f>+IFERROR(IF(COUNT(M$13:M15),ROUND(SUMIFS(M$13:M15,$F$13:$F15,"More than 1 percentage of shareholding",$E$13:$E15,$E37),0),""),"")&lt;=IFERROR(IF(COUNT(M$13:M15),ROUND(SUMIFS(M$13:M15,$F$13:$F15,"Category",$E$13:$E15,$E37),0),""),"")</f>
        <v/>
      </c>
      <c r="N37">
        <f>+IFERROR(IF(COUNT(N$13:N15),ROUND(SUMIFS(N$13:N15,$F$13:$F15,"More than 1 percentage of shareholding",$E$13:$E15,$E37),0),""),"")&lt;=IFERROR(IF(COUNT(N$13:N15),ROUND(SUMIFS(N$13:N15,$F$13:$F15,"Category",$E$13:$E15,$E37),0),""),"")</f>
        <v/>
      </c>
      <c r="O37">
        <f>+IFERROR(IF(COUNT(O$13:O15),ROUND(SUMIFS(O$13:O15,$F$13:$F15,"More than 1 percentage of shareholding",$E$13:$E15,$E37),0),""),"")&lt;=IFERROR(IF(COUNT(O$13:O15),ROUND(SUMIFS(O$13:O15,$F$13:$F15,"Category",$E$13:$E15,$E37),0),""),"")</f>
        <v/>
      </c>
      <c r="P37">
        <f>+IFERROR(IF(COUNT(P$13:P15),ROUND(SUMIFS(P$13:P15,$F$13:$F15,"More than 1 percentage of shareholding",$E$13:$E15,$E37),0),""),"")&lt;=IFERROR(IF(COUNT(P$13:P15),ROUND(SUMIFS(P$13:P15,$F$13:$F15,"Category",$E$13:$E15,$E37),0),""),"")</f>
        <v/>
      </c>
      <c r="Q37">
        <f>+IFERROR(IF(COUNT(Q$13:Q15),ROUND(SUMIFS(Q$13:Q15,$F$13:$F15,"More than 1 percentage of shareholding",$E$13:$E15,$E37),0),""),"")&lt;=IFERROR(IF(COUNT(Q$13:Q15),ROUND(SUMIFS(Q$13:Q15,$F$13:$F15,"Category",$E$13:$E15,$E37),0),""),"")</f>
        <v/>
      </c>
      <c r="R37">
        <f>+IFERROR(IF(COUNT(R$13:R15),ROUND(SUMIFS(R$13:R15,$F$13:$F15,"More than 1 percentage of shareholding",$E$13:$E15,$E37),0),""),"")&lt;=IFERROR(IF(COUNT(R$13:R15),ROUND(SUMIFS(R$13:R15,$F$13:$F15,"Category",$E$13:$E15,$E37),0),""),"")</f>
        <v/>
      </c>
      <c r="S37">
        <f>+IFERROR(IF(COUNT(S$13:S15),ROUND(SUMIFS(S$13:S15,$F$13:$F15,"More than 1 percentage of shareholding",$E$13:$E15,$E37),0),""),"")&lt;=IFERROR(IF(COUNT(S$13:S15),ROUND(SUMIFS(S$13:S15,$F$13:$F15,"Category",$E$13:$E15,$E37),0),""),"")</f>
        <v/>
      </c>
      <c r="T37">
        <f>+IFERROR(IF(COUNT(T$13:T15),ROUND(SUMIFS(T$13:T15,$F$13:$F15,"More than 1 percentage of shareholding",$E$13:$E15,$E37),0),""),"")&lt;=IFERROR(IF(COUNT(T$13:T15),ROUND(SUMIFS(T$13:T15,$F$13:$F15,"Category",$E$13:$E15,$E37),0),""),"")</f>
        <v/>
      </c>
      <c r="U37">
        <f>+IFERROR(IF(COUNT(U$13:U15),ROUND(SUMIFS(U$13:U15,$F$13:$F15,"More than 1 percentage of shareholding",$E$13:$E15,$E37),0),""),"")&lt;=IFERROR(IF(COUNT(U$13:U15),ROUND(SUMIFS(U$13:U15,$F$13:$F15,"Category",$E$13:$E15,$E37),0),""),"")</f>
        <v/>
      </c>
      <c r="V37">
        <f>+IFERROR(IF(COUNT(V$13:V15),ROUND(SUMIFS(V$13:V15,$F$13:$F15,"More than 1 percentage of shareholding",$E$13:$E15,$E37),0),""),"")&lt;=IFERROR(IF(COUNT(V$13:V15),ROUND(SUMIFS(V$13:V15,$F$13:$F15,"Category",$E$13:$E15,$E37),0),""),"")</f>
        <v/>
      </c>
      <c r="W37">
        <f>+IFERROR(IF(COUNT(W$13:W15),ROUND(SUMIFS(W$13:W15,$F$13:$F15,"More than 1 percentage of shareholding",$E$13:$E15,$E37),0),""),"")&lt;=IFERROR(IF(COUNT(W$13:W15),ROUND(SUMIFS(W$13:W15,$F$13:$F15,"Category",$E$13:$E15,$E37),0),""),"")</f>
        <v/>
      </c>
      <c r="X37">
        <f>+IFERROR(IF(COUNT(X$13:X15),ROUND(SUMIFS(X$13:X15,$F$13:$F15,"More than 1 percentage of shareholding",$E$13:$E15,$E37),0),""),"")&lt;=IFERROR(IF(COUNT(X$13:X15),ROUND(SUMIFS(X$13:X15,$F$13:$F15,"Category",$E$13:$E15,$E37),0),""),"")</f>
        <v/>
      </c>
      <c r="Y37">
        <f>+IFERROR(IF(COUNT(Y$13:Y15),ROUND(SUMIFS(Y$13:Y15,$F$13:$F15,"More than 1 percentage of shareholding",$E$13:$E15,$E37),0),""),"")&lt;=IFERROR(IF(COUNT(Y$13:Y15),ROUND(SUMIFS(Y$13:Y15,$F$13:$F15,"Category",$E$13:$E15,$E37),0),""),"")</f>
        <v/>
      </c>
      <c r="Z37">
        <f>+IFERROR(IF(COUNT(Z$13:Z15),ROUND(SUMIFS(Z$13:Z15,$F$13:$F15,"More than 1 percentage of shareholding",$E$13:$E15,$E37),0),""),"")&lt;=IFERROR(IF(COUNT(Z$13:Z15),ROUND(SUMIFS(Z$13:Z15,$F$13:$F15,"Category",$E$13:$E15,$E37),0),""),"")</f>
        <v/>
      </c>
      <c r="AA37">
        <f>+IFERROR(IF(COUNT(AA$13:AA15),ROUND(SUMIFS(AA$13:AA15,$F$13:$F15,"More than 1 percentage of shareholding",$E$13:$E15,$E37),0),""),"")&lt;=IFERROR(IF(COUNT(AA$13:AA15),ROUND(SUMIFS(AA$13:AA15,$F$13:$F15,"Category",$E$13:$E15,$E37),0),""),"")</f>
        <v/>
      </c>
      <c r="AC37">
        <f>+IFERROR(IF(COUNT(AC$13:AC15),ROUND(SUMIFS(AC$13:AC15,$F$13:$F15,"More than 1 percentage of shareholding",$E$13:$E15,$E37),0),""),"")&lt;=IFERROR(IF(COUNT(AC$13:AC15),ROUND(SUMIFS(AC$13:AC15,$F$13:$F15,"Category",$E$13:$E15,$E37),0),""),"")</f>
        <v/>
      </c>
      <c r="AD37">
        <f>+IFERROR(IF(COUNT(AD$13:AD15),ROUND(SUMIFS(AD$13:AD15,$F$13:$F15,"More than 1 percentage of shareholding",$E$13:$E15,$E37),0),""),"")&lt;=IFERROR(IF(COUNT(AD$13:AD15),ROUND(SUMIFS(AD$13:AD15,$F$13:$F15,"Category",$E$13:$E15,$E37),0),""),"")</f>
        <v/>
      </c>
      <c r="AE37">
        <f>+IFERROR(IF(COUNT(AE$13:AE15),ROUND(SUMIFS(AE$13:AE15,$F$13:$F15,"More than 1 percentage of shareholding",$E$13:$E15,$E37),0),""),"")&lt;=IFERROR(IF(COUNT(AE$13:AE15),ROUND(SUMIFS(AE$13:AE15,$F$13:$F15,"Category",$E$13:$E15,$E37),0),""),"")</f>
        <v/>
      </c>
    </row>
    <row r="38" hidden="1">
      <c r="E38" s="364" t="inlineStr">
        <is>
          <t>Overseas Corporate Bodies</t>
        </is>
      </c>
      <c r="F38">
        <f>IF(COUNTIF(E$13:E23,E38)&gt;=1,COUNTIFS(E$13:E23,E38,F$13:F23,"Category"),"")</f>
        <v/>
      </c>
      <c r="I38" s="16">
        <f>+IFERROR(IF(COUNT(I$13:I15),ROUND(SUMIFS(I$13:I15,$F$13:$F15,"More than 1 percentage of shareholding",$E$13:$E15,$E38),0),""),"")&lt;=IFERROR(IF(COUNT(I$13:I15),ROUND(SUMIFS(I$13:I15,$F$13:$F15,"Category",$E$13:$E15,$E38),0),""),"")</f>
        <v/>
      </c>
      <c r="J38">
        <f>+IFERROR(IF(COUNT(J$13:J15),ROUND(SUMIFS(J$13:J15,$F$13:$F15,"More than 1 percentage of shareholding",$E$13:$E15,$E38),0),""),"")&lt;=IFERROR(IF(COUNT(J$13:J15),ROUND(SUMIFS(J$13:J15,$F$13:$F15,"Category",$E$13:$E15,$E38),0),""),"")</f>
        <v/>
      </c>
      <c r="K38">
        <f>+IFERROR(IF(COUNT(K$13:K15),ROUND(SUMIFS(K$13:K15,$F$13:$F15,"More than 1 percentage of shareholding",$E$13:$E15,$E38),0),""),"")&lt;=IFERROR(IF(COUNT(K$13:K15),ROUND(SUMIFS(K$13:K15,$F$13:$F15,"Category",$E$13:$E15,$E38),0),""),"")</f>
        <v/>
      </c>
      <c r="L38">
        <f>+IFERROR(IF(COUNT(L$13:L15),ROUND(SUMIFS(L$13:L15,$F$13:$F15,"More than 1 percentage of shareholding",$E$13:$E15,$E38),0),""),"")&lt;=IFERROR(IF(COUNT(L$13:L15),ROUND(SUMIFS(L$13:L15,$F$13:$F15,"Category",$E$13:$E15,$E38),0),""),"")</f>
        <v/>
      </c>
      <c r="M38">
        <f>+IFERROR(IF(COUNT(M$13:M15),ROUND(SUMIFS(M$13:M15,$F$13:$F15,"More than 1 percentage of shareholding",$E$13:$E15,$E38),0),""),"")&lt;=IFERROR(IF(COUNT(M$13:M15),ROUND(SUMIFS(M$13:M15,$F$13:$F15,"Category",$E$13:$E15,$E38),0),""),"")</f>
        <v/>
      </c>
      <c r="N38">
        <f>+IFERROR(IF(COUNT(N$13:N15),ROUND(SUMIFS(N$13:N15,$F$13:$F15,"More than 1 percentage of shareholding",$E$13:$E15,$E38),0),""),"")&lt;=IFERROR(IF(COUNT(N$13:N15),ROUND(SUMIFS(N$13:N15,$F$13:$F15,"Category",$E$13:$E15,$E38),0),""),"")</f>
        <v/>
      </c>
      <c r="O38">
        <f>+IFERROR(IF(COUNT(O$13:O15),ROUND(SUMIFS(O$13:O15,$F$13:$F15,"More than 1 percentage of shareholding",$E$13:$E15,$E38),0),""),"")&lt;=IFERROR(IF(COUNT(O$13:O15),ROUND(SUMIFS(O$13:O15,$F$13:$F15,"Category",$E$13:$E15,$E38),0),""),"")</f>
        <v/>
      </c>
      <c r="P38">
        <f>+IFERROR(IF(COUNT(P$13:P15),ROUND(SUMIFS(P$13:P15,$F$13:$F15,"More than 1 percentage of shareholding",$E$13:$E15,$E38),0),""),"")&lt;=IFERROR(IF(COUNT(P$13:P15),ROUND(SUMIFS(P$13:P15,$F$13:$F15,"Category",$E$13:$E15,$E38),0),""),"")</f>
        <v/>
      </c>
      <c r="Q38">
        <f>+IFERROR(IF(COUNT(Q$13:Q15),ROUND(SUMIFS(Q$13:Q15,$F$13:$F15,"More than 1 percentage of shareholding",$E$13:$E15,$E38),0),""),"")&lt;=IFERROR(IF(COUNT(Q$13:Q15),ROUND(SUMIFS(Q$13:Q15,$F$13:$F15,"Category",$E$13:$E15,$E38),0),""),"")</f>
        <v/>
      </c>
      <c r="R38">
        <f>+IFERROR(IF(COUNT(R$13:R15),ROUND(SUMIFS(R$13:R15,$F$13:$F15,"More than 1 percentage of shareholding",$E$13:$E15,$E38),0),""),"")&lt;=IFERROR(IF(COUNT(R$13:R15),ROUND(SUMIFS(R$13:R15,$F$13:$F15,"Category",$E$13:$E15,$E38),0),""),"")</f>
        <v/>
      </c>
      <c r="S38">
        <f>+IFERROR(IF(COUNT(S$13:S15),ROUND(SUMIFS(S$13:S15,$F$13:$F15,"More than 1 percentage of shareholding",$E$13:$E15,$E38),0),""),"")&lt;=IFERROR(IF(COUNT(S$13:S15),ROUND(SUMIFS(S$13:S15,$F$13:$F15,"Category",$E$13:$E15,$E38),0),""),"")</f>
        <v/>
      </c>
      <c r="T38">
        <f>+IFERROR(IF(COUNT(T$13:T15),ROUND(SUMIFS(T$13:T15,$F$13:$F15,"More than 1 percentage of shareholding",$E$13:$E15,$E38),0),""),"")&lt;=IFERROR(IF(COUNT(T$13:T15),ROUND(SUMIFS(T$13:T15,$F$13:$F15,"Category",$E$13:$E15,$E38),0),""),"")</f>
        <v/>
      </c>
      <c r="U38">
        <f>+IFERROR(IF(COUNT(U$13:U15),ROUND(SUMIFS(U$13:U15,$F$13:$F15,"More than 1 percentage of shareholding",$E$13:$E15,$E38),0),""),"")&lt;=IFERROR(IF(COUNT(U$13:U15),ROUND(SUMIFS(U$13:U15,$F$13:$F15,"Category",$E$13:$E15,$E38),0),""),"")</f>
        <v/>
      </c>
      <c r="V38">
        <f>+IFERROR(IF(COUNT(V$13:V15),ROUND(SUMIFS(V$13:V15,$F$13:$F15,"More than 1 percentage of shareholding",$E$13:$E15,$E38),0),""),"")&lt;=IFERROR(IF(COUNT(V$13:V15),ROUND(SUMIFS(V$13:V15,$F$13:$F15,"Category",$E$13:$E15,$E38),0),""),"")</f>
        <v/>
      </c>
      <c r="W38">
        <f>+IFERROR(IF(COUNT(W$13:W15),ROUND(SUMIFS(W$13:W15,$F$13:$F15,"More than 1 percentage of shareholding",$E$13:$E15,$E38),0),""),"")&lt;=IFERROR(IF(COUNT(W$13:W15),ROUND(SUMIFS(W$13:W15,$F$13:$F15,"Category",$E$13:$E15,$E38),0),""),"")</f>
        <v/>
      </c>
      <c r="X38">
        <f>+IFERROR(IF(COUNT(X$13:X15),ROUND(SUMIFS(X$13:X15,$F$13:$F15,"More than 1 percentage of shareholding",$E$13:$E15,$E38),0),""),"")&lt;=IFERROR(IF(COUNT(X$13:X15),ROUND(SUMIFS(X$13:X15,$F$13:$F15,"Category",$E$13:$E15,$E38),0),""),"")</f>
        <v/>
      </c>
      <c r="Y38">
        <f>+IFERROR(IF(COUNT(Y$13:Y15),ROUND(SUMIFS(Y$13:Y15,$F$13:$F15,"More than 1 percentage of shareholding",$E$13:$E15,$E38),0),""),"")&lt;=IFERROR(IF(COUNT(Y$13:Y15),ROUND(SUMIFS(Y$13:Y15,$F$13:$F15,"Category",$E$13:$E15,$E38),0),""),"")</f>
        <v/>
      </c>
      <c r="Z38">
        <f>+IFERROR(IF(COUNT(Z$13:Z15),ROUND(SUMIFS(Z$13:Z15,$F$13:$F15,"More than 1 percentage of shareholding",$E$13:$E15,$E38),0),""),"")&lt;=IFERROR(IF(COUNT(Z$13:Z15),ROUND(SUMIFS(Z$13:Z15,$F$13:$F15,"Category",$E$13:$E15,$E38),0),""),"")</f>
        <v/>
      </c>
      <c r="AA38">
        <f>+IFERROR(IF(COUNT(AA$13:AA15),ROUND(SUMIFS(AA$13:AA15,$F$13:$F15,"More than 1 percentage of shareholding",$E$13:$E15,$E38),0),""),"")&lt;=IFERROR(IF(COUNT(AA$13:AA15),ROUND(SUMIFS(AA$13:AA15,$F$13:$F15,"Category",$E$13:$E15,$E38),0),""),"")</f>
        <v/>
      </c>
      <c r="AC38">
        <f>+IFERROR(IF(COUNT(AC$13:AC15),ROUND(SUMIFS(AC$13:AC15,$F$13:$F15,"More than 1 percentage of shareholding",$E$13:$E15,$E38),0),""),"")&lt;=IFERROR(IF(COUNT(AC$13:AC15),ROUND(SUMIFS(AC$13:AC15,$F$13:$F15,"Category",$E$13:$E15,$E38),0),""),"")</f>
        <v/>
      </c>
      <c r="AD38">
        <f>+IFERROR(IF(COUNT(AD$13:AD15),ROUND(SUMIFS(AD$13:AD15,$F$13:$F15,"More than 1 percentage of shareholding",$E$13:$E15,$E38),0),""),"")&lt;=IFERROR(IF(COUNT(AD$13:AD15),ROUND(SUMIFS(AD$13:AD15,$F$13:$F15,"Category",$E$13:$E15,$E38),0),""),"")</f>
        <v/>
      </c>
      <c r="AE38">
        <f>+IFERROR(IF(COUNT(AE$13:AE15),ROUND(SUMIFS(AE$13:AE15,$F$13:$F15,"More than 1 percentage of shareholding",$E$13:$E15,$E38),0),""),"")&lt;=IFERROR(IF(COUNT(AE$13:AE15),ROUND(SUMIFS(AE$13:AE15,$F$13:$F15,"Category",$E$13:$E15,$E38),0),""),"")</f>
        <v/>
      </c>
    </row>
    <row r="39" hidden="1">
      <c r="E39" s="364" t="inlineStr">
        <is>
          <t>Private Equity Fund</t>
        </is>
      </c>
      <c r="F39">
        <f>IF(COUNTIF(E$13:E24,E39)&gt;=1,COUNTIFS(E$13:E24,E39,F$13:F24,"Category"),"")</f>
        <v/>
      </c>
      <c r="I39" s="16">
        <f>+IFERROR(IF(COUNT(I$13:I15),ROUND(SUMIFS(I$13:I15,$F$13:$F15,"More than 1 percentage of shareholding",$E$13:$E15,$E39),0),""),"")&lt;=IFERROR(IF(COUNT(I$13:I15),ROUND(SUMIFS(I$13:I15,$F$13:$F15,"Category",$E$13:$E15,$E39),0),""),"")</f>
        <v/>
      </c>
      <c r="J39">
        <f>+IFERROR(IF(COUNT(J$13:J15),ROUND(SUMIFS(J$13:J15,$F$13:$F15,"More than 1 percentage of shareholding",$E$13:$E15,$E39),0),""),"")&lt;=IFERROR(IF(COUNT(J$13:J15),ROUND(SUMIFS(J$13:J15,$F$13:$F15,"Category",$E$13:$E15,$E39),0),""),"")</f>
        <v/>
      </c>
      <c r="K39">
        <f>+IFERROR(IF(COUNT(K$13:K15),ROUND(SUMIFS(K$13:K15,$F$13:$F15,"More than 1 percentage of shareholding",$E$13:$E15,$E39),0),""),"")&lt;=IFERROR(IF(COUNT(K$13:K15),ROUND(SUMIFS(K$13:K15,$F$13:$F15,"Category",$E$13:$E15,$E39),0),""),"")</f>
        <v/>
      </c>
      <c r="L39">
        <f>+IFERROR(IF(COUNT(L$13:L15),ROUND(SUMIFS(L$13:L15,$F$13:$F15,"More than 1 percentage of shareholding",$E$13:$E15,$E39),0),""),"")&lt;=IFERROR(IF(COUNT(L$13:L15),ROUND(SUMIFS(L$13:L15,$F$13:$F15,"Category",$E$13:$E15,$E39),0),""),"")</f>
        <v/>
      </c>
      <c r="M39">
        <f>+IFERROR(IF(COUNT(M$13:M15),ROUND(SUMIFS(M$13:M15,$F$13:$F15,"More than 1 percentage of shareholding",$E$13:$E15,$E39),0),""),"")&lt;=IFERROR(IF(COUNT(M$13:M15),ROUND(SUMIFS(M$13:M15,$F$13:$F15,"Category",$E$13:$E15,$E39),0),""),"")</f>
        <v/>
      </c>
      <c r="N39">
        <f>+IFERROR(IF(COUNT(N$13:N15),ROUND(SUMIFS(N$13:N15,$F$13:$F15,"More than 1 percentage of shareholding",$E$13:$E15,$E39),0),""),"")&lt;=IFERROR(IF(COUNT(N$13:N15),ROUND(SUMIFS(N$13:N15,$F$13:$F15,"Category",$E$13:$E15,$E39),0),""),"")</f>
        <v/>
      </c>
      <c r="O39">
        <f>+IFERROR(IF(COUNT(O$13:O15),ROUND(SUMIFS(O$13:O15,$F$13:$F15,"More than 1 percentage of shareholding",$E$13:$E15,$E39),0),""),"")&lt;=IFERROR(IF(COUNT(O$13:O15),ROUND(SUMIFS(O$13:O15,$F$13:$F15,"Category",$E$13:$E15,$E39),0),""),"")</f>
        <v/>
      </c>
      <c r="P39">
        <f>+IFERROR(IF(COUNT(P$13:P15),ROUND(SUMIFS(P$13:P15,$F$13:$F15,"More than 1 percentage of shareholding",$E$13:$E15,$E39),0),""),"")&lt;=IFERROR(IF(COUNT(P$13:P15),ROUND(SUMIFS(P$13:P15,$F$13:$F15,"Category",$E$13:$E15,$E39),0),""),"")</f>
        <v/>
      </c>
      <c r="Q39">
        <f>+IFERROR(IF(COUNT(Q$13:Q15),ROUND(SUMIFS(Q$13:Q15,$F$13:$F15,"More than 1 percentage of shareholding",$E$13:$E15,$E39),0),""),"")&lt;=IFERROR(IF(COUNT(Q$13:Q15),ROUND(SUMIFS(Q$13:Q15,$F$13:$F15,"Category",$E$13:$E15,$E39),0),""),"")</f>
        <v/>
      </c>
      <c r="R39">
        <f>+IFERROR(IF(COUNT(R$13:R15),ROUND(SUMIFS(R$13:R15,$F$13:$F15,"More than 1 percentage of shareholding",$E$13:$E15,$E39),0),""),"")&lt;=IFERROR(IF(COUNT(R$13:R15),ROUND(SUMIFS(R$13:R15,$F$13:$F15,"Category",$E$13:$E15,$E39),0),""),"")</f>
        <v/>
      </c>
      <c r="S39">
        <f>+IFERROR(IF(COUNT(S$13:S15),ROUND(SUMIFS(S$13:S15,$F$13:$F15,"More than 1 percentage of shareholding",$E$13:$E15,$E39),0),""),"")&lt;=IFERROR(IF(COUNT(S$13:S15),ROUND(SUMIFS(S$13:S15,$F$13:$F15,"Category",$E$13:$E15,$E39),0),""),"")</f>
        <v/>
      </c>
      <c r="T39">
        <f>+IFERROR(IF(COUNT(T$13:T15),ROUND(SUMIFS(T$13:T15,$F$13:$F15,"More than 1 percentage of shareholding",$E$13:$E15,$E39),0),""),"")&lt;=IFERROR(IF(COUNT(T$13:T15),ROUND(SUMIFS(T$13:T15,$F$13:$F15,"Category",$E$13:$E15,$E39),0),""),"")</f>
        <v/>
      </c>
      <c r="U39">
        <f>+IFERROR(IF(COUNT(U$13:U15),ROUND(SUMIFS(U$13:U15,$F$13:$F15,"More than 1 percentage of shareholding",$E$13:$E15,$E39),0),""),"")&lt;=IFERROR(IF(COUNT(U$13:U15),ROUND(SUMIFS(U$13:U15,$F$13:$F15,"Category",$E$13:$E15,$E39),0),""),"")</f>
        <v/>
      </c>
      <c r="V39">
        <f>+IFERROR(IF(COUNT(V$13:V15),ROUND(SUMIFS(V$13:V15,$F$13:$F15,"More than 1 percentage of shareholding",$E$13:$E15,$E39),0),""),"")&lt;=IFERROR(IF(COUNT(V$13:V15),ROUND(SUMIFS(V$13:V15,$F$13:$F15,"Category",$E$13:$E15,$E39),0),""),"")</f>
        <v/>
      </c>
      <c r="W39">
        <f>+IFERROR(IF(COUNT(W$13:W15),ROUND(SUMIFS(W$13:W15,$F$13:$F15,"More than 1 percentage of shareholding",$E$13:$E15,$E39),0),""),"")&lt;=IFERROR(IF(COUNT(W$13:W15),ROUND(SUMIFS(W$13:W15,$F$13:$F15,"Category",$E$13:$E15,$E39),0),""),"")</f>
        <v/>
      </c>
      <c r="X39">
        <f>+IFERROR(IF(COUNT(X$13:X15),ROUND(SUMIFS(X$13:X15,$F$13:$F15,"More than 1 percentage of shareholding",$E$13:$E15,$E39),0),""),"")&lt;=IFERROR(IF(COUNT(X$13:X15),ROUND(SUMIFS(X$13:X15,$F$13:$F15,"Category",$E$13:$E15,$E39),0),""),"")</f>
        <v/>
      </c>
      <c r="Y39">
        <f>+IFERROR(IF(COUNT(Y$13:Y15),ROUND(SUMIFS(Y$13:Y15,$F$13:$F15,"More than 1 percentage of shareholding",$E$13:$E15,$E39),0),""),"")&lt;=IFERROR(IF(COUNT(Y$13:Y15),ROUND(SUMIFS(Y$13:Y15,$F$13:$F15,"Category",$E$13:$E15,$E39),0),""),"")</f>
        <v/>
      </c>
      <c r="Z39">
        <f>+IFERROR(IF(COUNT(Z$13:Z15),ROUND(SUMIFS(Z$13:Z15,$F$13:$F15,"More than 1 percentage of shareholding",$E$13:$E15,$E39),0),""),"")&lt;=IFERROR(IF(COUNT(Z$13:Z15),ROUND(SUMIFS(Z$13:Z15,$F$13:$F15,"Category",$E$13:$E15,$E39),0),""),"")</f>
        <v/>
      </c>
      <c r="AA39">
        <f>+IFERROR(IF(COUNT(AA$13:AA15),ROUND(SUMIFS(AA$13:AA15,$F$13:$F15,"More than 1 percentage of shareholding",$E$13:$E15,$E39),0),""),"")&lt;=IFERROR(IF(COUNT(AA$13:AA15),ROUND(SUMIFS(AA$13:AA15,$F$13:$F15,"Category",$E$13:$E15,$E39),0),""),"")</f>
        <v/>
      </c>
      <c r="AC39">
        <f>+IFERROR(IF(COUNT(AC$13:AC15),ROUND(SUMIFS(AC$13:AC15,$F$13:$F15,"More than 1 percentage of shareholding",$E$13:$E15,$E39),0),""),"")&lt;=IFERROR(IF(COUNT(AC$13:AC15),ROUND(SUMIFS(AC$13:AC15,$F$13:$F15,"Category",$E$13:$E15,$E39),0),""),"")</f>
        <v/>
      </c>
      <c r="AD39">
        <f>+IFERROR(IF(COUNT(AD$13:AD15),ROUND(SUMIFS(AD$13:AD15,$F$13:$F15,"More than 1 percentage of shareholding",$E$13:$E15,$E39),0),""),"")&lt;=IFERROR(IF(COUNT(AD$13:AD15),ROUND(SUMIFS(AD$13:AD15,$F$13:$F15,"Category",$E$13:$E15,$E39),0),""),"")</f>
        <v/>
      </c>
      <c r="AE39">
        <f>+IFERROR(IF(COUNT(AE$13:AE15),ROUND(SUMIFS(AE$13:AE15,$F$13:$F15,"More than 1 percentage of shareholding",$E$13:$E15,$E39),0),""),"")&lt;=IFERROR(IF(COUNT(AE$13:AE15),ROUND(SUMIFS(AE$13:AE15,$F$13:$F15,"Category",$E$13:$E15,$E39),0),""),"")</f>
        <v/>
      </c>
    </row>
    <row r="40" hidden="1">
      <c r="E40" s="364" t="inlineStr">
        <is>
          <t>Societies</t>
        </is>
      </c>
      <c r="F40">
        <f>IF(COUNTIF(E$13:E25,E40)&gt;=1,COUNTIFS(E$13:E25,E40,F$13:F25,"Category"),"")</f>
        <v/>
      </c>
      <c r="I40" s="16">
        <f>+IFERROR(IF(COUNT(I$13:I15),ROUND(SUMIFS(I$13:I15,$F$13:$F15,"More than 1 percentage of shareholding",$E$13:$E15,$E40),0),""),"")&lt;=IFERROR(IF(COUNT(I$13:I15),ROUND(SUMIFS(I$13:I15,$F$13:$F15,"Category",$E$13:$E15,$E40),0),""),"")</f>
        <v/>
      </c>
      <c r="J40">
        <f>+IFERROR(IF(COUNT(J$13:J15),ROUND(SUMIFS(J$13:J15,$F$13:$F15,"More than 1 percentage of shareholding",$E$13:$E15,$E40),0),""),"")&lt;=IFERROR(IF(COUNT(J$13:J15),ROUND(SUMIFS(J$13:J15,$F$13:$F15,"Category",$E$13:$E15,$E40),0),""),"")</f>
        <v/>
      </c>
      <c r="K40">
        <f>+IFERROR(IF(COUNT(K$13:K15),ROUND(SUMIFS(K$13:K15,$F$13:$F15,"More than 1 percentage of shareholding",$E$13:$E15,$E40),0),""),"")&lt;=IFERROR(IF(COUNT(K$13:K15),ROUND(SUMIFS(K$13:K15,$F$13:$F15,"Category",$E$13:$E15,$E40),0),""),"")</f>
        <v/>
      </c>
      <c r="L40">
        <f>+IFERROR(IF(COUNT(L$13:L15),ROUND(SUMIFS(L$13:L15,$F$13:$F15,"More than 1 percentage of shareholding",$E$13:$E15,$E40),0),""),"")&lt;=IFERROR(IF(COUNT(L$13:L15),ROUND(SUMIFS(L$13:L15,$F$13:$F15,"Category",$E$13:$E15,$E40),0),""),"")</f>
        <v/>
      </c>
      <c r="M40">
        <f>+IFERROR(IF(COUNT(M$13:M15),ROUND(SUMIFS(M$13:M15,$F$13:$F15,"More than 1 percentage of shareholding",$E$13:$E15,$E40),0),""),"")&lt;=IFERROR(IF(COUNT(M$13:M15),ROUND(SUMIFS(M$13:M15,$F$13:$F15,"Category",$E$13:$E15,$E40),0),""),"")</f>
        <v/>
      </c>
      <c r="N40">
        <f>+IFERROR(IF(COUNT(N$13:N15),ROUND(SUMIFS(N$13:N15,$F$13:$F15,"More than 1 percentage of shareholding",$E$13:$E15,$E40),0),""),"")&lt;=IFERROR(IF(COUNT(N$13:N15),ROUND(SUMIFS(N$13:N15,$F$13:$F15,"Category",$E$13:$E15,$E40),0),""),"")</f>
        <v/>
      </c>
      <c r="O40">
        <f>+IFERROR(IF(COUNT(O$13:O15),ROUND(SUMIFS(O$13:O15,$F$13:$F15,"More than 1 percentage of shareholding",$E$13:$E15,$E40),0),""),"")&lt;=IFERROR(IF(COUNT(O$13:O15),ROUND(SUMIFS(O$13:O15,$F$13:$F15,"Category",$E$13:$E15,$E40),0),""),"")</f>
        <v/>
      </c>
      <c r="P40">
        <f>+IFERROR(IF(COUNT(P$13:P15),ROUND(SUMIFS(P$13:P15,$F$13:$F15,"More than 1 percentage of shareholding",$E$13:$E15,$E40),0),""),"")&lt;=IFERROR(IF(COUNT(P$13:P15),ROUND(SUMIFS(P$13:P15,$F$13:$F15,"Category",$E$13:$E15,$E40),0),""),"")</f>
        <v/>
      </c>
      <c r="Q40">
        <f>+IFERROR(IF(COUNT(Q$13:Q15),ROUND(SUMIFS(Q$13:Q15,$F$13:$F15,"More than 1 percentage of shareholding",$E$13:$E15,$E40),0),""),"")&lt;=IFERROR(IF(COUNT(Q$13:Q15),ROUND(SUMIFS(Q$13:Q15,$F$13:$F15,"Category",$E$13:$E15,$E40),0),""),"")</f>
        <v/>
      </c>
      <c r="R40">
        <f>+IFERROR(IF(COUNT(R$13:R15),ROUND(SUMIFS(R$13:R15,$F$13:$F15,"More than 1 percentage of shareholding",$E$13:$E15,$E40),0),""),"")&lt;=IFERROR(IF(COUNT(R$13:R15),ROUND(SUMIFS(R$13:R15,$F$13:$F15,"Category",$E$13:$E15,$E40),0),""),"")</f>
        <v/>
      </c>
      <c r="S40">
        <f>+IFERROR(IF(COUNT(S$13:S15),ROUND(SUMIFS(S$13:S15,$F$13:$F15,"More than 1 percentage of shareholding",$E$13:$E15,$E40),0),""),"")&lt;=IFERROR(IF(COUNT(S$13:S15),ROUND(SUMIFS(S$13:S15,$F$13:$F15,"Category",$E$13:$E15,$E40),0),""),"")</f>
        <v/>
      </c>
      <c r="T40">
        <f>+IFERROR(IF(COUNT(T$13:T15),ROUND(SUMIFS(T$13:T15,$F$13:$F15,"More than 1 percentage of shareholding",$E$13:$E15,$E40),0),""),"")&lt;=IFERROR(IF(COUNT(T$13:T15),ROUND(SUMIFS(T$13:T15,$F$13:$F15,"Category",$E$13:$E15,$E40),0),""),"")</f>
        <v/>
      </c>
      <c r="U40">
        <f>+IFERROR(IF(COUNT(U$13:U15),ROUND(SUMIFS(U$13:U15,$F$13:$F15,"More than 1 percentage of shareholding",$E$13:$E15,$E40),0),""),"")&lt;=IFERROR(IF(COUNT(U$13:U15),ROUND(SUMIFS(U$13:U15,$F$13:$F15,"Category",$E$13:$E15,$E40),0),""),"")</f>
        <v/>
      </c>
      <c r="V40">
        <f>+IFERROR(IF(COUNT(V$13:V15),ROUND(SUMIFS(V$13:V15,$F$13:$F15,"More than 1 percentage of shareholding",$E$13:$E15,$E40),0),""),"")&lt;=IFERROR(IF(COUNT(V$13:V15),ROUND(SUMIFS(V$13:V15,$F$13:$F15,"Category",$E$13:$E15,$E40),0),""),"")</f>
        <v/>
      </c>
      <c r="W40">
        <f>+IFERROR(IF(COUNT(W$13:W15),ROUND(SUMIFS(W$13:W15,$F$13:$F15,"More than 1 percentage of shareholding",$E$13:$E15,$E40),0),""),"")&lt;=IFERROR(IF(COUNT(W$13:W15),ROUND(SUMIFS(W$13:W15,$F$13:$F15,"Category",$E$13:$E15,$E40),0),""),"")</f>
        <v/>
      </c>
      <c r="X40">
        <f>+IFERROR(IF(COUNT(X$13:X15),ROUND(SUMIFS(X$13:X15,$F$13:$F15,"More than 1 percentage of shareholding",$E$13:$E15,$E40),0),""),"")&lt;=IFERROR(IF(COUNT(X$13:X15),ROUND(SUMIFS(X$13:X15,$F$13:$F15,"Category",$E$13:$E15,$E40),0),""),"")</f>
        <v/>
      </c>
      <c r="Y40">
        <f>+IFERROR(IF(COUNT(Y$13:Y15),ROUND(SUMIFS(Y$13:Y15,$F$13:$F15,"More than 1 percentage of shareholding",$E$13:$E15,$E40),0),""),"")&lt;=IFERROR(IF(COUNT(Y$13:Y15),ROUND(SUMIFS(Y$13:Y15,$F$13:$F15,"Category",$E$13:$E15,$E40),0),""),"")</f>
        <v/>
      </c>
      <c r="Z40">
        <f>+IFERROR(IF(COUNT(Z$13:Z15),ROUND(SUMIFS(Z$13:Z15,$F$13:$F15,"More than 1 percentage of shareholding",$E$13:$E15,$E40),0),""),"")&lt;=IFERROR(IF(COUNT(Z$13:Z15),ROUND(SUMIFS(Z$13:Z15,$F$13:$F15,"Category",$E$13:$E15,$E40),0),""),"")</f>
        <v/>
      </c>
      <c r="AA40">
        <f>+IFERROR(IF(COUNT(AA$13:AA15),ROUND(SUMIFS(AA$13:AA15,$F$13:$F15,"More than 1 percentage of shareholding",$E$13:$E15,$E40),0),""),"")&lt;=IFERROR(IF(COUNT(AA$13:AA15),ROUND(SUMIFS(AA$13:AA15,$F$13:$F15,"Category",$E$13:$E15,$E40),0),""),"")</f>
        <v/>
      </c>
      <c r="AC40">
        <f>+IFERROR(IF(COUNT(AC$13:AC15),ROUND(SUMIFS(AC$13:AC15,$F$13:$F15,"More than 1 percentage of shareholding",$E$13:$E15,$E40),0),""),"")&lt;=IFERROR(IF(COUNT(AC$13:AC15),ROUND(SUMIFS(AC$13:AC15,$F$13:$F15,"Category",$E$13:$E15,$E40),0),""),"")</f>
        <v/>
      </c>
      <c r="AD40">
        <f>+IFERROR(IF(COUNT(AD$13:AD15),ROUND(SUMIFS(AD$13:AD15,$F$13:$F15,"More than 1 percentage of shareholding",$E$13:$E15,$E40),0),""),"")&lt;=IFERROR(IF(COUNT(AD$13:AD15),ROUND(SUMIFS(AD$13:AD15,$F$13:$F15,"Category",$E$13:$E15,$E40),0),""),"")</f>
        <v/>
      </c>
      <c r="AE40">
        <f>+IFERROR(IF(COUNT(AE$13:AE15),ROUND(SUMIFS(AE$13:AE15,$F$13:$F15,"More than 1 percentage of shareholding",$E$13:$E15,$E40),0),""),"")&lt;=IFERROR(IF(COUNT(AE$13:AE15),ROUND(SUMIFS(AE$13:AE15,$F$13:$F15,"Category",$E$13:$E15,$E40),0),""),"")</f>
        <v/>
      </c>
    </row>
    <row r="41" hidden="1">
      <c r="E41" s="364" t="inlineStr">
        <is>
          <t>Trust</t>
        </is>
      </c>
      <c r="F41">
        <f>IF(COUNTIF(E$13:E26,E41)&gt;=1,COUNTIFS(E$13:E26,E41,F$13:F26,"Category"),"")</f>
        <v/>
      </c>
      <c r="I41" s="16">
        <f>+IFERROR(IF(COUNT(I$13:I15),ROUND(SUMIFS(I$13:I15,$F$13:$F15,"More than 1 percentage of shareholding",$E$13:$E15,$E41),0),""),"")&lt;=IFERROR(IF(COUNT(I$13:I15),ROUND(SUMIFS(I$13:I15,$F$13:$F15,"Category",$E$13:$E15,$E41),0),""),"")</f>
        <v/>
      </c>
      <c r="J41">
        <f>+IFERROR(IF(COUNT(J$13:J15),ROUND(SUMIFS(J$13:J15,$F$13:$F15,"More than 1 percentage of shareholding",$E$13:$E15,$E41),0),""),"")&lt;=IFERROR(IF(COUNT(J$13:J15),ROUND(SUMIFS(J$13:J15,$F$13:$F15,"Category",$E$13:$E15,$E41),0),""),"")</f>
        <v/>
      </c>
      <c r="K41">
        <f>+IFERROR(IF(COUNT(K$13:K15),ROUND(SUMIFS(K$13:K15,$F$13:$F15,"More than 1 percentage of shareholding",$E$13:$E15,$E41),0),""),"")&lt;=IFERROR(IF(COUNT(K$13:K15),ROUND(SUMIFS(K$13:K15,$F$13:$F15,"Category",$E$13:$E15,$E41),0),""),"")</f>
        <v/>
      </c>
      <c r="L41">
        <f>+IFERROR(IF(COUNT(L$13:L15),ROUND(SUMIFS(L$13:L15,$F$13:$F15,"More than 1 percentage of shareholding",$E$13:$E15,$E41),0),""),"")&lt;=IFERROR(IF(COUNT(L$13:L15),ROUND(SUMIFS(L$13:L15,$F$13:$F15,"Category",$E$13:$E15,$E41),0),""),"")</f>
        <v/>
      </c>
      <c r="M41">
        <f>+IFERROR(IF(COUNT(M$13:M15),ROUND(SUMIFS(M$13:M15,$F$13:$F15,"More than 1 percentage of shareholding",$E$13:$E15,$E41),0),""),"")&lt;=IFERROR(IF(COUNT(M$13:M15),ROUND(SUMIFS(M$13:M15,$F$13:$F15,"Category",$E$13:$E15,$E41),0),""),"")</f>
        <v/>
      </c>
      <c r="N41">
        <f>+IFERROR(IF(COUNT(N$13:N15),ROUND(SUMIFS(N$13:N15,$F$13:$F15,"More than 1 percentage of shareholding",$E$13:$E15,$E41),0),""),"")&lt;=IFERROR(IF(COUNT(N$13:N15),ROUND(SUMIFS(N$13:N15,$F$13:$F15,"Category",$E$13:$E15,$E41),0),""),"")</f>
        <v/>
      </c>
      <c r="O41">
        <f>+IFERROR(IF(COUNT(O$13:O15),ROUND(SUMIFS(O$13:O15,$F$13:$F15,"More than 1 percentage of shareholding",$E$13:$E15,$E41),0),""),"")&lt;=IFERROR(IF(COUNT(O$13:O15),ROUND(SUMIFS(O$13:O15,$F$13:$F15,"Category",$E$13:$E15,$E41),0),""),"")</f>
        <v/>
      </c>
      <c r="P41">
        <f>+IFERROR(IF(COUNT(P$13:P15),ROUND(SUMIFS(P$13:P15,$F$13:$F15,"More than 1 percentage of shareholding",$E$13:$E15,$E41),0),""),"")&lt;=IFERROR(IF(COUNT(P$13:P15),ROUND(SUMIFS(P$13:P15,$F$13:$F15,"Category",$E$13:$E15,$E41),0),""),"")</f>
        <v/>
      </c>
      <c r="Q41">
        <f>+IFERROR(IF(COUNT(Q$13:Q15),ROUND(SUMIFS(Q$13:Q15,$F$13:$F15,"More than 1 percentage of shareholding",$E$13:$E15,$E41),0),""),"")&lt;=IFERROR(IF(COUNT(Q$13:Q15),ROUND(SUMIFS(Q$13:Q15,$F$13:$F15,"Category",$E$13:$E15,$E41),0),""),"")</f>
        <v/>
      </c>
      <c r="R41">
        <f>+IFERROR(IF(COUNT(R$13:R15),ROUND(SUMIFS(R$13:R15,$F$13:$F15,"More than 1 percentage of shareholding",$E$13:$E15,$E41),0),""),"")&lt;=IFERROR(IF(COUNT(R$13:R15),ROUND(SUMIFS(R$13:R15,$F$13:$F15,"Category",$E$13:$E15,$E41),0),""),"")</f>
        <v/>
      </c>
      <c r="S41">
        <f>+IFERROR(IF(COUNT(S$13:S15),ROUND(SUMIFS(S$13:S15,$F$13:$F15,"More than 1 percentage of shareholding",$E$13:$E15,$E41),0),""),"")&lt;=IFERROR(IF(COUNT(S$13:S15),ROUND(SUMIFS(S$13:S15,$F$13:$F15,"Category",$E$13:$E15,$E41),0),""),"")</f>
        <v/>
      </c>
      <c r="T41">
        <f>+IFERROR(IF(COUNT(T$13:T15),ROUND(SUMIFS(T$13:T15,$F$13:$F15,"More than 1 percentage of shareholding",$E$13:$E15,$E41),0),""),"")&lt;=IFERROR(IF(COUNT(T$13:T15),ROUND(SUMIFS(T$13:T15,$F$13:$F15,"Category",$E$13:$E15,$E41),0),""),"")</f>
        <v/>
      </c>
      <c r="U41">
        <f>+IFERROR(IF(COUNT(U$13:U15),ROUND(SUMIFS(U$13:U15,$F$13:$F15,"More than 1 percentage of shareholding",$E$13:$E15,$E41),0),""),"")&lt;=IFERROR(IF(COUNT(U$13:U15),ROUND(SUMIFS(U$13:U15,$F$13:$F15,"Category",$E$13:$E15,$E41),0),""),"")</f>
        <v/>
      </c>
      <c r="V41">
        <f>+IFERROR(IF(COUNT(V$13:V15),ROUND(SUMIFS(V$13:V15,$F$13:$F15,"More than 1 percentage of shareholding",$E$13:$E15,$E41),0),""),"")&lt;=IFERROR(IF(COUNT(V$13:V15),ROUND(SUMIFS(V$13:V15,$F$13:$F15,"Category",$E$13:$E15,$E41),0),""),"")</f>
        <v/>
      </c>
      <c r="W41">
        <f>+IFERROR(IF(COUNT(W$13:W15),ROUND(SUMIFS(W$13:W15,$F$13:$F15,"More than 1 percentage of shareholding",$E$13:$E15,$E41),0),""),"")&lt;=IFERROR(IF(COUNT(W$13:W15),ROUND(SUMIFS(W$13:W15,$F$13:$F15,"Category",$E$13:$E15,$E41),0),""),"")</f>
        <v/>
      </c>
      <c r="X41">
        <f>+IFERROR(IF(COUNT(X$13:X15),ROUND(SUMIFS(X$13:X15,$F$13:$F15,"More than 1 percentage of shareholding",$E$13:$E15,$E41),0),""),"")&lt;=IFERROR(IF(COUNT(X$13:X15),ROUND(SUMIFS(X$13:X15,$F$13:$F15,"Category",$E$13:$E15,$E41),0),""),"")</f>
        <v/>
      </c>
      <c r="Y41">
        <f>+IFERROR(IF(COUNT(Y$13:Y15),ROUND(SUMIFS(Y$13:Y15,$F$13:$F15,"More than 1 percentage of shareholding",$E$13:$E15,$E41),0),""),"")&lt;=IFERROR(IF(COUNT(Y$13:Y15),ROUND(SUMIFS(Y$13:Y15,$F$13:$F15,"Category",$E$13:$E15,$E41),0),""),"")</f>
        <v/>
      </c>
      <c r="Z41">
        <f>+IFERROR(IF(COUNT(Z$13:Z15),ROUND(SUMIFS(Z$13:Z15,$F$13:$F15,"More than 1 percentage of shareholding",$E$13:$E15,$E41),0),""),"")&lt;=IFERROR(IF(COUNT(Z$13:Z15),ROUND(SUMIFS(Z$13:Z15,$F$13:$F15,"Category",$E$13:$E15,$E41),0),""),"")</f>
        <v/>
      </c>
      <c r="AA41">
        <f>+IFERROR(IF(COUNT(AA$13:AA15),ROUND(SUMIFS(AA$13:AA15,$F$13:$F15,"More than 1 percentage of shareholding",$E$13:$E15,$E41),0),""),"")&lt;=IFERROR(IF(COUNT(AA$13:AA15),ROUND(SUMIFS(AA$13:AA15,$F$13:$F15,"Category",$E$13:$E15,$E41),0),""),"")</f>
        <v/>
      </c>
      <c r="AC41">
        <f>+IFERROR(IF(COUNT(AC$13:AC15),ROUND(SUMIFS(AC$13:AC15,$F$13:$F15,"More than 1 percentage of shareholding",$E$13:$E15,$E41),0),""),"")&lt;=IFERROR(IF(COUNT(AC$13:AC15),ROUND(SUMIFS(AC$13:AC15,$F$13:$F15,"Category",$E$13:$E15,$E41),0),""),"")</f>
        <v/>
      </c>
      <c r="AD41">
        <f>+IFERROR(IF(COUNT(AD$13:AD15),ROUND(SUMIFS(AD$13:AD15,$F$13:$F15,"More than 1 percentage of shareholding",$E$13:$E15,$E41),0),""),"")&lt;=IFERROR(IF(COUNT(AD$13:AD15),ROUND(SUMIFS(AD$13:AD15,$F$13:$F15,"Category",$E$13:$E15,$E41),0),""),"")</f>
        <v/>
      </c>
      <c r="AE41">
        <f>+IFERROR(IF(COUNT(AE$13:AE15),ROUND(SUMIFS(AE$13:AE15,$F$13:$F15,"More than 1 percentage of shareholding",$E$13:$E15,$E41),0),""),"")&lt;=IFERROR(IF(COUNT(AE$13:AE15),ROUND(SUMIFS(AE$13:AE15,$F$13:$F15,"Category",$E$13:$E15,$E41),0),""),"")</f>
        <v/>
      </c>
    </row>
    <row r="42" hidden="1">
      <c r="E42" s="364" t="inlineStr">
        <is>
          <t>Venture Capital Fund</t>
        </is>
      </c>
      <c r="F42">
        <f>IF(COUNTIF(E$13:E27,E42)&gt;=1,COUNTIFS(E$13:E27,E42,F$13:F27,"Category"),"")</f>
        <v/>
      </c>
      <c r="I42" s="16">
        <f>+IFERROR(IF(COUNT(I$13:I15),ROUND(SUMIFS(I$13:I15,$F$13:$F15,"More than 1 percentage of shareholding",$E$13:$E15,$E42),0),""),"")&lt;=IFERROR(IF(COUNT(I$13:I15),ROUND(SUMIFS(I$13:I15,$F$13:$F15,"Category",$E$13:$E15,$E42),0),""),"")</f>
        <v/>
      </c>
      <c r="J42">
        <f>+IFERROR(IF(COUNT(J$13:J15),ROUND(SUMIFS(J$13:J15,$F$13:$F15,"More than 1 percentage of shareholding",$E$13:$E15,$E42),0),""),"")&lt;=IFERROR(IF(COUNT(J$13:J15),ROUND(SUMIFS(J$13:J15,$F$13:$F15,"Category",$E$13:$E15,$E42),0),""),"")</f>
        <v/>
      </c>
      <c r="K42">
        <f>+IFERROR(IF(COUNT(K$13:K15),ROUND(SUMIFS(K$13:K15,$F$13:$F15,"More than 1 percentage of shareholding",$E$13:$E15,$E42),0),""),"")&lt;=IFERROR(IF(COUNT(K$13:K15),ROUND(SUMIFS(K$13:K15,$F$13:$F15,"Category",$E$13:$E15,$E42),0),""),"")</f>
        <v/>
      </c>
      <c r="L42">
        <f>+IFERROR(IF(COUNT(L$13:L15),ROUND(SUMIFS(L$13:L15,$F$13:$F15,"More than 1 percentage of shareholding",$E$13:$E15,$E42),0),""),"")&lt;=IFERROR(IF(COUNT(L$13:L15),ROUND(SUMIFS(L$13:L15,$F$13:$F15,"Category",$E$13:$E15,$E42),0),""),"")</f>
        <v/>
      </c>
      <c r="M42">
        <f>+IFERROR(IF(COUNT(M$13:M15),ROUND(SUMIFS(M$13:M15,$F$13:$F15,"More than 1 percentage of shareholding",$E$13:$E15,$E42),0),""),"")&lt;=IFERROR(IF(COUNT(M$13:M15),ROUND(SUMIFS(M$13:M15,$F$13:$F15,"Category",$E$13:$E15,$E42),0),""),"")</f>
        <v/>
      </c>
      <c r="N42">
        <f>+IFERROR(IF(COUNT(N$13:N15),ROUND(SUMIFS(N$13:N15,$F$13:$F15,"More than 1 percentage of shareholding",$E$13:$E15,$E42),0),""),"")&lt;=IFERROR(IF(COUNT(N$13:N15),ROUND(SUMIFS(N$13:N15,$F$13:$F15,"Category",$E$13:$E15,$E42),0),""),"")</f>
        <v/>
      </c>
      <c r="O42">
        <f>+IFERROR(IF(COUNT(O$13:O15),ROUND(SUMIFS(O$13:O15,$F$13:$F15,"More than 1 percentage of shareholding",$E$13:$E15,$E42),0),""),"")&lt;=IFERROR(IF(COUNT(O$13:O15),ROUND(SUMIFS(O$13:O15,$F$13:$F15,"Category",$E$13:$E15,$E42),0),""),"")</f>
        <v/>
      </c>
      <c r="P42">
        <f>+IFERROR(IF(COUNT(P$13:P15),ROUND(SUMIFS(P$13:P15,$F$13:$F15,"More than 1 percentage of shareholding",$E$13:$E15,$E42),0),""),"")&lt;=IFERROR(IF(COUNT(P$13:P15),ROUND(SUMIFS(P$13:P15,$F$13:$F15,"Category",$E$13:$E15,$E42),0),""),"")</f>
        <v/>
      </c>
      <c r="Q42">
        <f>+IFERROR(IF(COUNT(Q$13:Q15),ROUND(SUMIFS(Q$13:Q15,$F$13:$F15,"More than 1 percentage of shareholding",$E$13:$E15,$E42),0),""),"")&lt;=IFERROR(IF(COUNT(Q$13:Q15),ROUND(SUMIFS(Q$13:Q15,$F$13:$F15,"Category",$E$13:$E15,$E42),0),""),"")</f>
        <v/>
      </c>
      <c r="R42">
        <f>+IFERROR(IF(COUNT(R$13:R15),ROUND(SUMIFS(R$13:R15,$F$13:$F15,"More than 1 percentage of shareholding",$E$13:$E15,$E42),0),""),"")&lt;=IFERROR(IF(COUNT(R$13:R15),ROUND(SUMIFS(R$13:R15,$F$13:$F15,"Category",$E$13:$E15,$E42),0),""),"")</f>
        <v/>
      </c>
      <c r="S42">
        <f>+IFERROR(IF(COUNT(S$13:S15),ROUND(SUMIFS(S$13:S15,$F$13:$F15,"More than 1 percentage of shareholding",$E$13:$E15,$E42),0),""),"")&lt;=IFERROR(IF(COUNT(S$13:S15),ROUND(SUMIFS(S$13:S15,$F$13:$F15,"Category",$E$13:$E15,$E42),0),""),"")</f>
        <v/>
      </c>
      <c r="T42">
        <f>+IFERROR(IF(COUNT(T$13:T15),ROUND(SUMIFS(T$13:T15,$F$13:$F15,"More than 1 percentage of shareholding",$E$13:$E15,$E42),0),""),"")&lt;=IFERROR(IF(COUNT(T$13:T15),ROUND(SUMIFS(T$13:T15,$F$13:$F15,"Category",$E$13:$E15,$E42),0),""),"")</f>
        <v/>
      </c>
      <c r="U42">
        <f>+IFERROR(IF(COUNT(U$13:U15),ROUND(SUMIFS(U$13:U15,$F$13:$F15,"More than 1 percentage of shareholding",$E$13:$E15,$E42),0),""),"")&lt;=IFERROR(IF(COUNT(U$13:U15),ROUND(SUMIFS(U$13:U15,$F$13:$F15,"Category",$E$13:$E15,$E42),0),""),"")</f>
        <v/>
      </c>
      <c r="V42">
        <f>+IFERROR(IF(COUNT(V$13:V15),ROUND(SUMIFS(V$13:V15,$F$13:$F15,"More than 1 percentage of shareholding",$E$13:$E15,$E42),0),""),"")&lt;=IFERROR(IF(COUNT(V$13:V15),ROUND(SUMIFS(V$13:V15,$F$13:$F15,"Category",$E$13:$E15,$E42),0),""),"")</f>
        <v/>
      </c>
      <c r="W42">
        <f>+IFERROR(IF(COUNT(W$13:W15),ROUND(SUMIFS(W$13:W15,$F$13:$F15,"More than 1 percentage of shareholding",$E$13:$E15,$E42),0),""),"")&lt;=IFERROR(IF(COUNT(W$13:W15),ROUND(SUMIFS(W$13:W15,$F$13:$F15,"Category",$E$13:$E15,$E42),0),""),"")</f>
        <v/>
      </c>
      <c r="X42">
        <f>+IFERROR(IF(COUNT(X$13:X15),ROUND(SUMIFS(X$13:X15,$F$13:$F15,"More than 1 percentage of shareholding",$E$13:$E15,$E42),0),""),"")&lt;=IFERROR(IF(COUNT(X$13:X15),ROUND(SUMIFS(X$13:X15,$F$13:$F15,"Category",$E$13:$E15,$E42),0),""),"")</f>
        <v/>
      </c>
      <c r="Y42">
        <f>+IFERROR(IF(COUNT(Y$13:Y15),ROUND(SUMIFS(Y$13:Y15,$F$13:$F15,"More than 1 percentage of shareholding",$E$13:$E15,$E42),0),""),"")&lt;=IFERROR(IF(COUNT(Y$13:Y15),ROUND(SUMIFS(Y$13:Y15,$F$13:$F15,"Category",$E$13:$E15,$E42),0),""),"")</f>
        <v/>
      </c>
      <c r="Z42">
        <f>+IFERROR(IF(COUNT(Z$13:Z15),ROUND(SUMIFS(Z$13:Z15,$F$13:$F15,"More than 1 percentage of shareholding",$E$13:$E15,$E42),0),""),"")&lt;=IFERROR(IF(COUNT(Z$13:Z15),ROUND(SUMIFS(Z$13:Z15,$F$13:$F15,"Category",$E$13:$E15,$E42),0),""),"")</f>
        <v/>
      </c>
      <c r="AA42">
        <f>+IFERROR(IF(COUNT(AA$13:AA15),ROUND(SUMIFS(AA$13:AA15,$F$13:$F15,"More than 1 percentage of shareholding",$E$13:$E15,$E42),0),""),"")&lt;=IFERROR(IF(COUNT(AA$13:AA15),ROUND(SUMIFS(AA$13:AA15,$F$13:$F15,"Category",$E$13:$E15,$E42),0),""),"")</f>
        <v/>
      </c>
      <c r="AC42">
        <f>+IFERROR(IF(COUNT(AC$13:AC15),ROUND(SUMIFS(AC$13:AC15,$F$13:$F15,"More than 1 percentage of shareholding",$E$13:$E15,$E42),0),""),"")&lt;=IFERROR(IF(COUNT(AC$13:AC15),ROUND(SUMIFS(AC$13:AC15,$F$13:$F15,"Category",$E$13:$E15,$E42),0),""),"")</f>
        <v/>
      </c>
      <c r="AD42">
        <f>+IFERROR(IF(COUNT(AD$13:AD15),ROUND(SUMIFS(AD$13:AD15,$F$13:$F15,"More than 1 percentage of shareholding",$E$13:$E15,$E42),0),""),"")&lt;=IFERROR(IF(COUNT(AD$13:AD15),ROUND(SUMIFS(AD$13:AD15,$F$13:$F15,"Category",$E$13:$E15,$E42),0),""),"")</f>
        <v/>
      </c>
      <c r="AE42">
        <f>+IFERROR(IF(COUNT(AE$13:AE15),ROUND(SUMIFS(AE$13:AE15,$F$13:$F15,"More than 1 percentage of shareholding",$E$13:$E15,$E42),0),""),"")&lt;=IFERROR(IF(COUNT(AE$13:AE15),ROUND(SUMIFS(AE$13:AE15,$F$13:$F15,"Category",$E$13:$E15,$E42),0),""),"")</f>
        <v/>
      </c>
    </row>
    <row r="43" hidden="1">
      <c r="E43" s="364" t="inlineStr">
        <is>
          <t>Other</t>
        </is>
      </c>
      <c r="F43">
        <f>IF(COUNTIF(E$13:E28,E43)&gt;=1,COUNTIFS(E$13:E28,E43,F$13:F28,"Category"),"")</f>
        <v/>
      </c>
      <c r="I43" s="16">
        <f>+IFERROR(IF(COUNT(I$13:I15),ROUND(SUMIFS(I$13:I15,$F$13:$F15,"More than 1 percentage of shareholding",$E$13:$E15,$E43),0),""),"")&lt;=IFERROR(IF(COUNT(I$13:I15),ROUND(SUMIFS(I$13:I15,$F$13:$F15,"Category",$E$13:$E15,$E43),0),""),"")</f>
        <v/>
      </c>
      <c r="J43">
        <f>+IFERROR(IF(COUNT(J$13:J15),ROUND(SUMIFS(J$13:J15,$F$13:$F15,"More than 1 percentage of shareholding",$E$13:$E15,$E43),0),""),"")&lt;=IFERROR(IF(COUNT(J$13:J15),ROUND(SUMIFS(J$13:J15,$F$13:$F15,"Category",$E$13:$E15,$E43),0),""),"")</f>
        <v/>
      </c>
      <c r="K43">
        <f>+IFERROR(IF(COUNT(K$13:K15),ROUND(SUMIFS(K$13:K15,$F$13:$F15,"More than 1 percentage of shareholding",$E$13:$E15,$E43),0),""),"")&lt;=IFERROR(IF(COUNT(K$13:K15),ROUND(SUMIFS(K$13:K15,$F$13:$F15,"Category",$E$13:$E15,$E43),0),""),"")</f>
        <v/>
      </c>
      <c r="L43">
        <f>+IFERROR(IF(COUNT(L$13:L15),ROUND(SUMIFS(L$13:L15,$F$13:$F15,"More than 1 percentage of shareholding",$E$13:$E15,$E43),0),""),"")&lt;=IFERROR(IF(COUNT(L$13:L15),ROUND(SUMIFS(L$13:L15,$F$13:$F15,"Category",$E$13:$E15,$E43),0),""),"")</f>
        <v/>
      </c>
      <c r="M43">
        <f>+IFERROR(IF(COUNT(M$13:M15),ROUND(SUMIFS(M$13:M15,$F$13:$F15,"More than 1 percentage of shareholding",$E$13:$E15,$E43),0),""),"")&lt;=IFERROR(IF(COUNT(M$13:M15),ROUND(SUMIFS(M$13:M15,$F$13:$F15,"Category",$E$13:$E15,$E43),0),""),"")</f>
        <v/>
      </c>
      <c r="N43">
        <f>+IFERROR(IF(COUNT(N$13:N15),ROUND(SUMIFS(N$13:N15,$F$13:$F15,"More than 1 percentage of shareholding",$E$13:$E15,$E43),0),""),"")&lt;=IFERROR(IF(COUNT(N$13:N15),ROUND(SUMIFS(N$13:N15,$F$13:$F15,"Category",$E$13:$E15,$E43),0),""),"")</f>
        <v/>
      </c>
      <c r="O43">
        <f>+IFERROR(IF(COUNT(O$13:O15),ROUND(SUMIFS(O$13:O15,$F$13:$F15,"More than 1 percentage of shareholding",$E$13:$E15,$E43),0),""),"")&lt;=IFERROR(IF(COUNT(O$13:O15),ROUND(SUMIFS(O$13:O15,$F$13:$F15,"Category",$E$13:$E15,$E43),0),""),"")</f>
        <v/>
      </c>
      <c r="P43">
        <f>+IFERROR(IF(COUNT(P$13:P15),ROUND(SUMIFS(P$13:P15,$F$13:$F15,"More than 1 percentage of shareholding",$E$13:$E15,$E43),0),""),"")&lt;=IFERROR(IF(COUNT(P$13:P15),ROUND(SUMIFS(P$13:P15,$F$13:$F15,"Category",$E$13:$E15,$E43),0),""),"")</f>
        <v/>
      </c>
      <c r="Q43">
        <f>+IFERROR(IF(COUNT(Q$13:Q15),ROUND(SUMIFS(Q$13:Q15,$F$13:$F15,"More than 1 percentage of shareholding",$E$13:$E15,$E43),0),""),"")&lt;=IFERROR(IF(COUNT(Q$13:Q15),ROUND(SUMIFS(Q$13:Q15,$F$13:$F15,"Category",$E$13:$E15,$E43),0),""),"")</f>
        <v/>
      </c>
      <c r="R43">
        <f>+IFERROR(IF(COUNT(R$13:R15),ROUND(SUMIFS(R$13:R15,$F$13:$F15,"More than 1 percentage of shareholding",$E$13:$E15,$E43),0),""),"")&lt;=IFERROR(IF(COUNT(R$13:R15),ROUND(SUMIFS(R$13:R15,$F$13:$F15,"Category",$E$13:$E15,$E43),0),""),"")</f>
        <v/>
      </c>
      <c r="S43">
        <f>+IFERROR(IF(COUNT(S$13:S15),ROUND(SUMIFS(S$13:S15,$F$13:$F15,"More than 1 percentage of shareholding",$E$13:$E15,$E43),0),""),"")&lt;=IFERROR(IF(COUNT(S$13:S15),ROUND(SUMIFS(S$13:S15,$F$13:$F15,"Category",$E$13:$E15,$E43),0),""),"")</f>
        <v/>
      </c>
      <c r="T43">
        <f>+IFERROR(IF(COUNT(T$13:T15),ROUND(SUMIFS(T$13:T15,$F$13:$F15,"More than 1 percentage of shareholding",$E$13:$E15,$E43),0),""),"")&lt;=IFERROR(IF(COUNT(T$13:T15),ROUND(SUMIFS(T$13:T15,$F$13:$F15,"Category",$E$13:$E15,$E43),0),""),"")</f>
        <v/>
      </c>
      <c r="U43">
        <f>+IFERROR(IF(COUNT(U$13:U15),ROUND(SUMIFS(U$13:U15,$F$13:$F15,"More than 1 percentage of shareholding",$E$13:$E15,$E43),0),""),"")&lt;=IFERROR(IF(COUNT(U$13:U15),ROUND(SUMIFS(U$13:U15,$F$13:$F15,"Category",$E$13:$E15,$E43),0),""),"")</f>
        <v/>
      </c>
      <c r="V43">
        <f>+IFERROR(IF(COUNT(V$13:V15),ROUND(SUMIFS(V$13:V15,$F$13:$F15,"More than 1 percentage of shareholding",$E$13:$E15,$E43),0),""),"")&lt;=IFERROR(IF(COUNT(V$13:V15),ROUND(SUMIFS(V$13:V15,$F$13:$F15,"Category",$E$13:$E15,$E43),0),""),"")</f>
        <v/>
      </c>
      <c r="W43">
        <f>+IFERROR(IF(COUNT(W$13:W15),ROUND(SUMIFS(W$13:W15,$F$13:$F15,"More than 1 percentage of shareholding",$E$13:$E15,$E43),0),""),"")&lt;=IFERROR(IF(COUNT(W$13:W15),ROUND(SUMIFS(W$13:W15,$F$13:$F15,"Category",$E$13:$E15,$E43),0),""),"")</f>
        <v/>
      </c>
      <c r="X43">
        <f>+IFERROR(IF(COUNT(X$13:X15),ROUND(SUMIFS(X$13:X15,$F$13:$F15,"More than 1 percentage of shareholding",$E$13:$E15,$E43),0),""),"")&lt;=IFERROR(IF(COUNT(X$13:X15),ROUND(SUMIFS(X$13:X15,$F$13:$F15,"Category",$E$13:$E15,$E43),0),""),"")</f>
        <v/>
      </c>
      <c r="Y43">
        <f>+IFERROR(IF(COUNT(Y$13:Y15),ROUND(SUMIFS(Y$13:Y15,$F$13:$F15,"More than 1 percentage of shareholding",$E$13:$E15,$E43),0),""),"")&lt;=IFERROR(IF(COUNT(Y$13:Y15),ROUND(SUMIFS(Y$13:Y15,$F$13:$F15,"Category",$E$13:$E15,$E43),0),""),"")</f>
        <v/>
      </c>
      <c r="Z43">
        <f>+IFERROR(IF(COUNT(Z$13:Z15),ROUND(SUMIFS(Z$13:Z15,$F$13:$F15,"More than 1 percentage of shareholding",$E$13:$E15,$E43),0),""),"")&lt;=IFERROR(IF(COUNT(Z$13:Z15),ROUND(SUMIFS(Z$13:Z15,$F$13:$F15,"Category",$E$13:$E15,$E43),0),""),"")</f>
        <v/>
      </c>
      <c r="AA43">
        <f>+IFERROR(IF(COUNT(AA$13:AA15),ROUND(SUMIFS(AA$13:AA15,$F$13:$F15,"More than 1 percentage of shareholding",$E$13:$E15,$E43),0),""),"")&lt;=IFERROR(IF(COUNT(AA$13:AA15),ROUND(SUMIFS(AA$13:AA15,$F$13:$F15,"Category",$E$13:$E15,$E43),0),""),"")</f>
        <v/>
      </c>
      <c r="AC43">
        <f>+IFERROR(IF(COUNT(AC$13:AC15),ROUND(SUMIFS(AC$13:AC15,$F$13:$F15,"More than 1 percentage of shareholding",$E$13:$E15,$E43),0),""),"")&lt;=IFERROR(IF(COUNT(AC$13:AC15),ROUND(SUMIFS(AC$13:AC15,$F$13:$F15,"Category",$E$13:$E15,$E43),0),""),"")</f>
        <v/>
      </c>
      <c r="AD43">
        <f>+IFERROR(IF(COUNT(AD$13:AD15),ROUND(SUMIFS(AD$13:AD15,$F$13:$F15,"More than 1 percentage of shareholding",$E$13:$E15,$E43),0),""),"")&lt;=IFERROR(IF(COUNT(AD$13:AD15),ROUND(SUMIFS(AD$13:AD15,$F$13:$F15,"Category",$E$13:$E15,$E43),0),""),"")</f>
        <v/>
      </c>
      <c r="AE43">
        <f>+IFERROR(IF(COUNT(AE$13:AE15),ROUND(SUMIFS(AE$13:AE15,$F$13:$F15,"More than 1 percentage of shareholding",$E$13:$E15,$E43),0),""),"")&lt;=IFERROR(IF(COUNT(AE$13:AE15),ROUND(SUMIFS(AE$13:AE15,$F$13:$F15,"Category",$E$13:$E15,$E43),0),""),"")</f>
        <v/>
      </c>
    </row>
    <row r="44" hidden="1">
      <c r="E44" s="364" t="n"/>
      <c r="I44" s="16" t="n"/>
    </row>
  </sheetData>
  <sheetProtection selectLockedCells="0" selectUnlockedCells="0" algorithmName="SHA-512" sheet="1" objects="1" insertRows="1" insertHyperlinks="1" autoFilter="1" scenarios="1" formatColumns="1" deleteColumns="1" insertColumns="1" pivotTables="1" deleteRows="1" formatCells="1" saltValue="ucfIVz+PZMLHgMeKuhFyjw==" formatRows="1" sort="1" spinCount="100000" hashValue="HumjvDj1htyIwbG2h9/FjV/6nw9gt8NXGhiFogecR1v5IGtCrlu6UQ3Vhp0eP4mGsWqqyYEPidX7ZtpRP+YgUg=="/>
  <mergeCells count="25">
    <mergeCell ref="S9:S11"/>
    <mergeCell ref="W9:W11"/>
    <mergeCell ref="L9:L11"/>
    <mergeCell ref="N9:N11"/>
    <mergeCell ref="D9:D11"/>
    <mergeCell ref="F9:F11"/>
    <mergeCell ref="G9:G11"/>
    <mergeCell ref="AC10:AE10"/>
    <mergeCell ref="X9:X11"/>
    <mergeCell ref="AC9:AE9"/>
    <mergeCell ref="I9:I11"/>
    <mergeCell ref="K9:K11"/>
    <mergeCell ref="M9:M11"/>
    <mergeCell ref="O9:R9"/>
    <mergeCell ref="U9:U11"/>
    <mergeCell ref="AA9:AA11"/>
    <mergeCell ref="O10:Q10"/>
    <mergeCell ref="Y9:Z10"/>
    <mergeCell ref="H9:H11"/>
    <mergeCell ref="T9:T11"/>
    <mergeCell ref="J9:J11"/>
    <mergeCell ref="V9:V11"/>
    <mergeCell ref="AB9:AB11"/>
    <mergeCell ref="R10:R11"/>
    <mergeCell ref="E9:E11"/>
  </mergeCells>
  <dataValidations count="9">
    <dataValidation sqref="F13" showDropDown="0" showInputMessage="1" showErrorMessage="1" allowBlank="1" type="list">
      <formula1>$AX$9:$AX$10</formula1>
    </dataValidation>
    <dataValidation sqref="E13" showDropDown="0" showInputMessage="1" showErrorMessage="1" allowBlank="1" type="list">
      <formula1>$AT$1:$BG$1</formula1>
    </dataValidation>
    <dataValidation sqref="I13:L13 O13:P13 S13:U13" showDropDown="0" showInputMessage="1" showErrorMessage="1" allowBlank="1" type="whole" operator="greaterThanOrEqual">
      <formula1>0</formula1>
    </dataValidation>
    <dataValidation sqref="H13" showDropDown="0" showInputMessage="1" showErrorMessage="1" allowBlank="1" prompt="[A-Z][A-Z][A-Z][A-Z][A-Z][0-9][0-9][0-9][0-9][A-Z]_x000a__x000a_In absence of PAN write : ZZZZZ9999Z_x000a_" type="textLength" operator="equal">
      <formula1>10</formula1>
    </dataValidation>
    <dataValidation sqref="AA13" showDropDown="0" showInputMessage="1" showErrorMessage="1" allowBlank="1" type="whole" operator="lessThanOrEqual">
      <formula1>M13</formula1>
    </dataValidation>
    <dataValidation sqref="AC13" showDropDown="0" showInputMessage="1" showErrorMessage="1" allowBlank="1" error="Sub-category (i) should be less than or equal to total number of shares." prompt="Sub-category (i) should be less than or equal to total number of shares." type="whole" operator="lessThanOrEqual">
      <formula1>M13</formula1>
    </dataValidation>
    <dataValidation sqref="AD13" showDropDown="0" showInputMessage="1" showErrorMessage="1" allowBlank="1" error="Sub-category (ii) should be less than or equal to total number of shares." prompt="Sub-category (ii) should be less than or equal to total number of shares." type="whole" operator="lessThanOrEqual">
      <formula1>M13</formula1>
    </dataValidation>
    <dataValidation sqref="AE13" showDropDown="0" showInputMessage="1" showErrorMessage="1" allowBlank="1" error="Sub-category (iii) should be less than or equal to total number of shares." prompt="Sub-category (iii) should be less than or equal to total number of shares." type="whole" operator="lessThanOrEqual">
      <formula1>M13</formula1>
    </dataValidation>
    <dataValidation sqref="Y13" showDropDown="0" showInputMessage="1" showErrorMessage="1" allowBlank="1" type="whole" operator="lessThanOrEqual">
      <formula1>M13</formula1>
    </dataValidation>
  </dataValidations>
  <hyperlinks>
    <hyperlink ref="F16" location="'Shareholding Pattern'!F49" display="Click here to go back"/>
    <hyperlink ref="H16" location="'Shareholding Pattern'!F49"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37.xml><?xml version="1.0" encoding="utf-8"?>
<worksheet xmlns="http://schemas.openxmlformats.org/spreadsheetml/2006/main">
  <sheetPr codeName="Sheet19">
    <tabColor rgb="FFB685DB"/>
    <outlinePr summaryBelow="1" summaryRight="1"/>
    <pageSetUpPr/>
  </sheetPr>
  <dimension ref="D1:BC41"/>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6" sqref="G16"/>
    </sheetView>
  </sheetViews>
  <sheetFormatPr baseColWidth="8" defaultColWidth="0" defaultRowHeight="14.5"/>
  <cols>
    <col hidden="1" width="2.26953125" customWidth="1" min="1" max="2"/>
    <col width="2.26953125" customWidth="1" min="3" max="3"/>
    <col width="8.7265625" customWidth="1" min="4" max="4"/>
    <col width="30.7265625" customWidth="1" min="5" max="6"/>
    <col width="35.7265625" customWidth="1" min="7" max="7"/>
    <col width="13.7265625" customWidth="1" min="8" max="8"/>
    <col width="20.7265625" customWidth="1" min="9" max="10"/>
    <col hidden="1" width="20.7265625" customWidth="1" min="11" max="12"/>
    <col width="20.7265625" customWidth="1" min="13" max="15"/>
    <col hidden="1" width="20.7265625" customWidth="1" min="16" max="16"/>
    <col width="20.7265625" customWidth="1" min="17" max="18"/>
    <col hidden="1" width="20.7265625" customWidth="1" min="19" max="22"/>
    <col width="20.7265625" customWidth="1" min="23" max="23"/>
    <col width="25.7265625" customWidth="1" min="24" max="24"/>
    <col hidden="1" width="20.7265625" customWidth="1" min="25" max="26"/>
    <col width="20.7265625" customWidth="1" min="27" max="31"/>
    <col width="0.81640625" customWidth="1" min="32" max="32"/>
    <col hidden="1" width="5.7265625" customWidth="1" min="33" max="35"/>
    <col hidden="1" width="5.1796875" customWidth="1" min="36" max="16384"/>
  </cols>
  <sheetData>
    <row r="1" hidden="1">
      <c r="I1" t="n">
        <v>0</v>
      </c>
      <c r="AT1" t="inlineStr">
        <is>
          <t>State industrial development Corporation</t>
        </is>
      </c>
      <c r="AU1" t="inlineStr">
        <is>
          <t>National Investment Fund</t>
        </is>
      </c>
      <c r="AV1" t="inlineStr">
        <is>
          <t>Bodies Corporate</t>
        </is>
      </c>
      <c r="AW1" t="inlineStr">
        <is>
          <t>Clearing Member</t>
        </is>
      </c>
      <c r="AX1" t="inlineStr">
        <is>
          <t>Employee Welfare Fund</t>
        </is>
      </c>
      <c r="AY1" t="inlineStr">
        <is>
          <t>Overseas Corporate Bodies</t>
        </is>
      </c>
      <c r="AZ1" t="inlineStr">
        <is>
          <t>Private Equity Fund</t>
        </is>
      </c>
      <c r="BA1" t="inlineStr">
        <is>
          <t>Societies</t>
        </is>
      </c>
      <c r="BB1" t="inlineStr">
        <is>
          <t>Trust</t>
        </is>
      </c>
      <c r="BC1" t="inlineStr">
        <is>
          <t>Other</t>
        </is>
      </c>
    </row>
    <row r="2" hidden="1" ht="15" customHeight="1">
      <c r="E2" t="inlineStr">
        <is>
          <t>Category of other institutions</t>
        </is>
      </c>
      <c r="F2" t="inlineStr">
        <is>
          <t>Category or more than one percentage</t>
        </is>
      </c>
      <c r="G2" t="inlineStr">
        <is>
          <t>Name of shareholder</t>
        </is>
      </c>
      <c r="H2" t="inlineStr">
        <is>
          <t>Permanent account number of shareholder</t>
        </is>
      </c>
      <c r="I2" t="inlineStr">
        <is>
          <t>Number of shareholders</t>
        </is>
      </c>
      <c r="J2" t="inlineStr">
        <is>
          <t>Number of fully paid up equity shares</t>
        </is>
      </c>
      <c r="K2" t="inlineStr">
        <is>
          <t>Number of partly paid-up equity shares</t>
        </is>
      </c>
      <c r="L2" t="inlineStr">
        <is>
          <t>Number of shares underlying outstanding depository receipts</t>
        </is>
      </c>
      <c r="M2" t="inlineStr">
        <is>
          <t>Total number of shares</t>
        </is>
      </c>
      <c r="N2" t="inlineStr">
        <is>
          <t>Shareholding as a percentage of total number of shares held by promoters and public shareholders and custodians or DR holders</t>
        </is>
      </c>
      <c r="O2" t="inlineStr">
        <is>
          <t>Number of voting rights held by same class of securities</t>
        </is>
      </c>
      <c r="P2" t="inlineStr">
        <is>
          <t>Number of voting rights held by differential voting rights</t>
        </is>
      </c>
      <c r="Q2" t="inlineStr">
        <is>
          <t>Total Number of voting rights</t>
        </is>
      </c>
      <c r="R2" t="inlineStr">
        <is>
          <t>Percentage of total number of voting rights</t>
        </is>
      </c>
      <c r="S2" t="inlineStr">
        <is>
          <t>Number of shares underlying outstanding convertible securities</t>
        </is>
      </c>
      <c r="T2" t="inlineStr">
        <is>
          <t>Number of shares underlying outstanding warrants</t>
        </is>
      </c>
      <c r="U2" t="inlineStr">
        <is>
          <t>Number Of Outstanding ESOP Granted</t>
        </is>
      </c>
      <c r="V2" t="inlineStr">
        <is>
          <t>Total Number of shares underlying outstanding convertible securities, warrants and ESOP</t>
        </is>
      </c>
      <c r="W2" t="inlineStr">
        <is>
          <t>Total number of shares on fully diluted basis including warrants, ESOP and convertible securities</t>
        </is>
      </c>
      <c r="X2" t="inlineStr">
        <is>
          <t>Total shareholding as a percentage assuming full conversion of convertible securities, warrants and ESOP</t>
        </is>
      </c>
      <c r="Y2" t="inlineStr">
        <is>
          <t xml:space="preserve">Number of the locked-in-shares </t>
        </is>
      </c>
      <c r="Z2" t="inlineStr">
        <is>
          <t>Locked-in-shares as a percentage of total number of shares</t>
        </is>
      </c>
      <c r="AA2" t="inlineStr">
        <is>
          <t>Number of equity shares held in dematerialized form</t>
        </is>
      </c>
      <c r="AB2" t="inlineStr">
        <is>
          <t>Reason for not providing PAN</t>
        </is>
      </c>
      <c r="AC2" t="inlineStr">
        <is>
          <t>Number of share under sub category one</t>
        </is>
      </c>
      <c r="AD2" t="inlineStr">
        <is>
          <t>Number of share under sub category two</t>
        </is>
      </c>
      <c r="AE2" t="inlineStr">
        <is>
          <t>Number of share under sub category three</t>
        </is>
      </c>
    </row>
    <row r="3" hidden="1">
      <c r="I3">
        <f>+IFERROR(IF(COUNT(I13:I15),ROUND(SUMIF($F$13:I15,"Category",I13:I15),0),""),"")</f>
        <v/>
      </c>
      <c r="J3">
        <f>+IFERROR(IF(COUNT(J13:J15),ROUND(SUMIF($F$13:J15,"Category",J13:J15),0),""),"")</f>
        <v/>
      </c>
      <c r="K3">
        <f>+IFERROR(IF(COUNT(K13:K15),ROUND(SUMIF($F$13:K15,"Category",K13:K15),0),""),"")</f>
        <v/>
      </c>
      <c r="L3">
        <f>+IFERROR(IF(COUNT(L13:L15),ROUND(SUMIF($F$13:L15,"Category",L13:L15),0),""),"")</f>
        <v/>
      </c>
      <c r="M3">
        <f>+IFERROR(IF(COUNT(M13:M15),ROUND(SUMIF($F$13:M15,"Category",M13:M15),0),""),"")</f>
        <v/>
      </c>
      <c r="N3">
        <f>+IFERROR(IF(COUNT(N13:N15),ROUND(SUMIF($F$13:N15,"Category",N13:N15),2),""),"")</f>
        <v/>
      </c>
      <c r="O3">
        <f>+IFERROR(IF(COUNT(O13:O15),ROUND(SUMIF($F$13:O15,"Category",O13:O15),2),""),"")</f>
        <v/>
      </c>
      <c r="P3">
        <f>+IFERROR(IF(COUNT(P13:P15),ROUND(SUMIF($F$13:P15,"Category",P13:P15),0),""),"")</f>
        <v/>
      </c>
      <c r="Q3">
        <f>+IFERROR(IF(COUNT(Q13:Q15),ROUND(SUMIF($F$13:Q15,"Category",Q13:Q15),0),""),"")</f>
        <v/>
      </c>
      <c r="R3">
        <f>+IFERROR(IF(COUNT(R13:R15),ROUND(SUMIF($F$13:R15,"Category",R13:R15),2),""),"")</f>
        <v/>
      </c>
      <c r="S3">
        <f>+IFERROR(IF(COUNT(S13:S15),ROUND(SUMIF($F$13:S15,"Category",S13:S15),0),""),"")</f>
        <v/>
      </c>
      <c r="T3">
        <f>+IFERROR(IF(COUNT(T13:T15),ROUND(SUMIF($F$13:T15,"Category",T13:T15),0),""),"")</f>
        <v/>
      </c>
      <c r="V3">
        <f>+IFERROR(IF(COUNT(V13:V15),ROUND(SUMIF($F$13:V15,"Category",V13:V15),0),""),"")</f>
        <v/>
      </c>
      <c r="X3">
        <f>+IFERROR(IF(COUNT(X13:X15),ROUND(SUMIF($F$13:X15,"Category",X13:X15),2),""),"")</f>
        <v/>
      </c>
      <c r="Y3">
        <f>+IFERROR(IF(COUNT(Y13:Y15),ROUND(SUMIF($F$13:Y15,"Category",Y13:Y15),0),""),"")</f>
        <v/>
      </c>
      <c r="Z3">
        <f>+IFERROR(IF(COUNT(Z13:Z15),ROUND(SUMIF($F$13:Z15,"Category",Z13:Z15),2),""),"")</f>
        <v/>
      </c>
      <c r="AA3">
        <f>+IFERROR(IF(COUNT(AA13:AA15),ROUND(SUMIF($F$13:AA15,"Category",AA13:AA15),0),""),"")</f>
        <v/>
      </c>
    </row>
    <row r="4" hidden="1">
      <c r="AH4" t="inlineStr">
        <is>
          <t>NRI</t>
        </is>
      </c>
    </row>
    <row r="5" hidden="1">
      <c r="AH5" t="inlineStr">
        <is>
          <t>Trusts</t>
        </is>
      </c>
    </row>
    <row r="6" hidden="1">
      <c r="AH6" t="inlineStr">
        <is>
          <t>Market Maker</t>
        </is>
      </c>
    </row>
    <row r="7">
      <c r="AH7" t="inlineStr">
        <is>
          <t>HUF</t>
        </is>
      </c>
    </row>
    <row r="8">
      <c r="AH8" t="inlineStr">
        <is>
          <t>Clearing Members</t>
        </is>
      </c>
    </row>
    <row r="9" ht="29.25" customHeight="1">
      <c r="D9" s="476" t="inlineStr">
        <is>
          <t>Sr. No.</t>
        </is>
      </c>
      <c r="E9" s="476" t="inlineStr">
        <is>
          <t>Category</t>
        </is>
      </c>
      <c r="F9" s="476" t="inlineStr">
        <is>
          <t>Category / More than 1 percentage</t>
        </is>
      </c>
      <c r="G9" s="476" t="inlineStr">
        <is>
          <t>Name
of the 
Shareholders
     (I)</t>
        </is>
      </c>
      <c r="H9" s="476" t="inlineStr">
        <is>
          <t>PAN 
(II)</t>
        </is>
      </c>
      <c r="I9" s="476" t="inlineStr">
        <is>
          <t>No.
of the 
Shareholders
     (I)</t>
        </is>
      </c>
      <c r="J9" s="476" t="inlineStr">
        <is>
          <t>No. of fully paid up equity shares held
(IV)</t>
        </is>
      </c>
      <c r="K9" s="476" t="inlineStr">
        <is>
          <t>No. Of Partly paid-up equity shares held
(V)</t>
        </is>
      </c>
      <c r="L9" s="476" t="inlineStr">
        <is>
          <t>No. Of shares underlying Depository Receipts
(VI)</t>
        </is>
      </c>
      <c r="M9" s="476" t="inlineStr">
        <is>
          <t>Total nos. shares
held
(VII) = (IV)+(V)+ (VI)</t>
        </is>
      </c>
      <c r="N9" s="476" t="inlineStr">
        <is>
          <t>Shareholding as a % of total no. of shares (calculated as per SCRR, 1957)
(VIII)
As a % of (A+B+C2)</t>
        </is>
      </c>
      <c r="O9" s="476" t="inlineStr">
        <is>
          <t>Number of Voting Rights held in each class of securities
(IX)</t>
        </is>
      </c>
      <c r="P9" s="31" t="n"/>
      <c r="Q9" s="31" t="n"/>
      <c r="R9" s="32" t="n"/>
      <c r="S9" s="493" t="inlineStr">
        <is>
          <t>No. Of Shares Underlying Outstanding convertible securities
(XA)</t>
        </is>
      </c>
      <c r="T9" s="493" t="inlineStr">
        <is>
          <t>No. of Shares Underlying Outstanding Warrants
(XB)</t>
        </is>
      </c>
      <c r="U9" s="493" t="inlineStr">
        <is>
          <t>No. Of Outstanding ESOP Granted
(XC)</t>
        </is>
      </c>
      <c r="V9" s="493" t="inlineStr">
        <is>
          <t>No. of Shares Underlying Outstanding convertible securities, No. of Warrants and ESOP etc.
(X) = (XA+XB+XC)</t>
        </is>
      </c>
      <c r="W9" s="493" t="inlineStr">
        <is>
          <t>Total No. of shares on fully diluted basis (including warrants, ESOP, Convertible Securities etc.) (XI)=(VII+X)</t>
        </is>
      </c>
      <c r="X9" s="562" t="inlineStr">
        <is>
          <t>Shareholding , as a % assuming full conversion of convertible securities ( as a percentage of diluted share capital)
(XII)= (VII)+(X)
As a % of (A+B+C2)</t>
        </is>
      </c>
      <c r="Y9" s="476" t="inlineStr">
        <is>
          <t>Number of Locked in shares
(XIII)</t>
        </is>
      </c>
      <c r="Z9" s="636" t="n"/>
      <c r="AA9" s="476" t="inlineStr">
        <is>
          <t>Number of equity shares held in dematerialized form 
(XIV)</t>
        </is>
      </c>
      <c r="AB9" s="476" t="inlineStr">
        <is>
          <t>Reason for not providing PAN</t>
        </is>
      </c>
      <c r="AC9" s="576" t="inlineStr">
        <is>
          <t>Sub-categorization of shares</t>
        </is>
      </c>
      <c r="AD9" s="635" t="n"/>
      <c r="AE9" s="636" t="n"/>
      <c r="AI9" t="inlineStr">
        <is>
          <t>NSDL or CDSL transit</t>
        </is>
      </c>
      <c r="AX9" t="inlineStr">
        <is>
          <t>Category</t>
        </is>
      </c>
    </row>
    <row r="10" ht="31.5" customHeight="1">
      <c r="D10" s="605" t="n"/>
      <c r="E10" s="605" t="n"/>
      <c r="F10" s="605" t="n"/>
      <c r="G10" s="605" t="n"/>
      <c r="H10" s="605" t="n"/>
      <c r="I10" s="605" t="n"/>
      <c r="J10" s="605" t="n"/>
      <c r="K10" s="605" t="n"/>
      <c r="L10" s="605" t="n"/>
      <c r="M10" s="605" t="n"/>
      <c r="N10" s="605" t="n"/>
      <c r="O10" s="476" t="inlineStr">
        <is>
          <t>No of Voting (XIV)
Rights</t>
        </is>
      </c>
      <c r="P10" s="31" t="n"/>
      <c r="Q10" s="32" t="n"/>
      <c r="R10" s="476" t="inlineStr">
        <is>
          <t>Total as
a % of
Total
Voting
rights</t>
        </is>
      </c>
      <c r="S10" s="605" t="n"/>
      <c r="T10" s="605" t="n"/>
      <c r="U10" s="605" t="n"/>
      <c r="V10" s="605" t="n"/>
      <c r="W10" s="605" t="n"/>
      <c r="X10" s="605" t="n"/>
      <c r="Y10" s="67" t="n"/>
      <c r="Z10" s="135" t="n"/>
      <c r="AA10" s="605" t="n"/>
      <c r="AB10" s="605" t="n"/>
      <c r="AC10" s="244" t="inlineStr">
        <is>
          <t>Shareholding (No. of shares) under</t>
        </is>
      </c>
      <c r="AD10" s="31" t="n"/>
      <c r="AE10" s="32" t="n"/>
      <c r="AI10" t="inlineStr">
        <is>
          <t>Employee welfare fund</t>
        </is>
      </c>
      <c r="AX10" t="inlineStr">
        <is>
          <t>More than 1 percentage of shareholding</t>
        </is>
      </c>
    </row>
    <row r="11" ht="60" customHeight="1">
      <c r="D11" s="606" t="n"/>
      <c r="E11" s="606" t="n"/>
      <c r="F11" s="606" t="n"/>
      <c r="G11" s="606" t="n"/>
      <c r="H11" s="606" t="n"/>
      <c r="I11" s="606" t="n"/>
      <c r="J11" s="606" t="n"/>
      <c r="K11" s="606" t="n"/>
      <c r="L11" s="606" t="n"/>
      <c r="M11" s="606" t="n"/>
      <c r="N11" s="606" t="n"/>
      <c r="O11" s="476" t="inlineStr">
        <is>
          <t>Class
eg:
X</t>
        </is>
      </c>
      <c r="P11" s="476" t="inlineStr">
        <is>
          <t>Class
eg:Y</t>
        </is>
      </c>
      <c r="Q11" s="476" t="inlineStr">
        <is>
          <t>Total</t>
        </is>
      </c>
      <c r="R11" s="606" t="n"/>
      <c r="S11" s="606" t="n"/>
      <c r="T11" s="606" t="n"/>
      <c r="U11" s="606" t="n"/>
      <c r="V11" s="606" t="n"/>
      <c r="W11" s="606" t="n"/>
      <c r="X11" s="606" t="n"/>
      <c r="Y11" s="476" t="inlineStr">
        <is>
          <t>No.
(a)</t>
        </is>
      </c>
      <c r="Z11" s="476" t="inlineStr">
        <is>
          <t>As a % of total Shares held
(b)</t>
        </is>
      </c>
      <c r="AA11" s="606" t="n"/>
      <c r="AB11" s="606" t="n"/>
      <c r="AC11" s="562" t="inlineStr">
        <is>
          <t>Sub-category (i)</t>
        </is>
      </c>
      <c r="AD11" s="562" t="inlineStr">
        <is>
          <t>Sub-category (ii)</t>
        </is>
      </c>
      <c r="AE11" s="562" t="inlineStr">
        <is>
          <t>Sub-category (iii)</t>
        </is>
      </c>
      <c r="AI11" t="inlineStr">
        <is>
          <t>Overseas corporate bodies</t>
        </is>
      </c>
    </row>
    <row r="12" ht="20.15" customHeight="1">
      <c r="D12" s="7" t="inlineStr">
        <is>
          <t>B1(k)</t>
        </is>
      </c>
      <c r="E12" s="39" t="inlineStr">
        <is>
          <t>Any Other (specify)</t>
        </is>
      </c>
      <c r="F12" s="62" t="n"/>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3" t="n"/>
      <c r="AH12" t="inlineStr">
        <is>
          <t>Private equity fund</t>
        </is>
      </c>
    </row>
    <row r="13" hidden="1" customFormat="1" s="9">
      <c r="D13" s="48" t="n"/>
      <c r="E13" s="155" t="n"/>
      <c r="F13" s="347" t="n"/>
      <c r="G13" s="347" t="n"/>
      <c r="H13" s="8" t="n"/>
      <c r="I13" s="740" t="n"/>
      <c r="J13" s="740" t="n"/>
      <c r="K13" s="741" t="n"/>
      <c r="L13" s="741" t="n"/>
      <c r="M13" s="755">
        <f>+IFERROR(IF(COUNT(J13:L13),ROUND(SUM(J13:L13),0),""),"")</f>
        <v/>
      </c>
      <c r="N13" s="754">
        <f>+IFERROR(IF(COUNT(M13),ROUND(M13/'Shareholding Pattern'!$L$78*100,2),""),"")</f>
        <v/>
      </c>
      <c r="O13" s="762">
        <f>IF(J13="","",J13)</f>
        <v/>
      </c>
      <c r="P13" s="745" t="n"/>
      <c r="Q13" s="730">
        <f>+IFERROR(IF(COUNT(O13:P13),ROUND(SUM(O13,P13),2),""),"")</f>
        <v/>
      </c>
      <c r="R13" s="754">
        <f>+IFERROR(IF(COUNT(Q13),ROUND(Q13/('Shareholding Pattern'!$P$79)*100,2),""),"")</f>
        <v/>
      </c>
      <c r="S13" s="741" t="n"/>
      <c r="T13" s="741" t="n"/>
      <c r="U13" s="741" t="n"/>
      <c r="V13" s="758">
        <f>+IFERROR(IF(COUNT(S13:U13),ROUND(SUM(S13:U13),0),""),"")</f>
        <v/>
      </c>
      <c r="W13" s="747">
        <f>+IFERROR(IF(COUNT(M13,V13),ROUND(SUM(M13,V13),0),""),"")</f>
        <v/>
      </c>
      <c r="X13" s="754">
        <f>+IFERROR(IF(COUNT(M13,V13),ROUND(SUM(V13,M13)/SUM('Shareholding Pattern'!$L$78,'Shareholding Pattern'!$U$78)*100,2),""),"")</f>
        <v/>
      </c>
      <c r="Y13" s="741" t="n"/>
      <c r="Z13" s="754">
        <f>+IFERROR(IF(COUNT(Y13),ROUND(SUM(Y13)/SUM(M13)*100,2),""),0)</f>
        <v/>
      </c>
      <c r="AA13" s="740" t="n"/>
      <c r="AB13" s="749" t="n"/>
      <c r="AC13" s="741" t="n"/>
      <c r="AD13" s="741" t="n"/>
      <c r="AE13" s="741" t="n"/>
      <c r="AF13" s="9">
        <f>IF(SUM(M13)&gt;0,1,0)</f>
        <v/>
      </c>
      <c r="AG13" s="9">
        <f>IF(COUNT(M13:$M$14995)=0,"",SUM(AF1:AF65527))</f>
        <v/>
      </c>
      <c r="AH13" t="inlineStr">
        <is>
          <t>Other</t>
        </is>
      </c>
    </row>
    <row r="14" ht="25" customHeight="1">
      <c r="D14" s="30" t="n"/>
      <c r="E14" s="31"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AA14" s="31" t="n"/>
      <c r="AB14" s="31" t="n"/>
      <c r="AC14" s="31" t="n"/>
      <c r="AD14" s="31" t="n"/>
      <c r="AE14" s="32" t="n"/>
    </row>
    <row r="15" hidden="1">
      <c r="D15" s="30" t="n"/>
      <c r="P15" s="130" t="n"/>
      <c r="Z15" s="31" t="n"/>
      <c r="AA15" s="31" t="n"/>
      <c r="AB15" s="31" t="n"/>
      <c r="AC15" s="31" t="n"/>
      <c r="AD15" s="31" t="n"/>
      <c r="AE15" s="32" t="n"/>
    </row>
    <row r="16" ht="20.15" customHeight="1">
      <c r="D16" s="90" t="n"/>
      <c r="E16" s="26" t="n"/>
      <c r="F16" s="26" t="n"/>
      <c r="G16" s="45" t="inlineStr">
        <is>
          <t>Click here to go back</t>
        </is>
      </c>
      <c r="H16" s="346" t="inlineStr">
        <is>
          <t>Total</t>
        </is>
      </c>
      <c r="I16" s="47">
        <f>+IFERROR(IF(COUNT(I13:I15),ROUND(SUMIF($F$13:I15,"Category",I13:I15),0),""),"")</f>
        <v/>
      </c>
      <c r="J16" s="47">
        <f>+IFERROR(IF(COUNT(J13:J15),ROUND(SUMIF($F$13:J15,"Category",J13:J15),0),""),"")</f>
        <v/>
      </c>
      <c r="K16" s="47">
        <f>+IFERROR(IF(COUNT(K13:K15),ROUND(SUMIF($F$13:K15,"Category",K13:K15),0),""),"")</f>
        <v/>
      </c>
      <c r="L16" s="47">
        <f>+IFERROR(IF(COUNT(L13:L15),ROUND(SUMIF($F$13:L15,"Category",L13:L15),0),""),"")</f>
        <v/>
      </c>
      <c r="M16" s="47">
        <f>+IFERROR(IF(COUNT(M13:M15),ROUND(SUMIF($F$13:M15,"Category",M13:M15),0),""),"")</f>
        <v/>
      </c>
      <c r="N16" s="754">
        <f>+IFERROR(IF(COUNT(N13:N15),ROUND(SUMIF($F$13:N15,"Category",N13:N15),2),""),"")</f>
        <v/>
      </c>
      <c r="O16" s="651">
        <f>+IFERROR(IF(COUNT(O13:O15),ROUND(SUMIF($F$13:O15,"Category",O13:O15),0),""),"")</f>
        <v/>
      </c>
      <c r="P16" s="652">
        <f>+IFERROR(IF(COUNT(P13:P15),ROUND(SUMIF($F$13:P15,"Category",P13:P15),0),""),"")</f>
        <v/>
      </c>
      <c r="Q16" s="652">
        <f>+IFERROR(IF(COUNT(Q13:Q15),ROUND(SUMIF($F$13:Q15,"Category",Q13:Q15),0),""),"")</f>
        <v/>
      </c>
      <c r="R16" s="754">
        <f>+IFERROR(IF(COUNT(R13:R15),ROUND(SUMIF($F$13:R15,"Category",R13:R15),2),""),"")</f>
        <v/>
      </c>
      <c r="S16" s="47">
        <f>+IFERROR(IF(COUNT(S13:S15),ROUND(SUMIF($F$13:S15,"Category",S13:S15),0),""),"")</f>
        <v/>
      </c>
      <c r="T16" s="47">
        <f>+IFERROR(IF(COUNT(T13:T15),ROUND(SUMIF($F$13:T15,"Category",T13:T15),0),""),"")</f>
        <v/>
      </c>
      <c r="U16" s="47">
        <f>+IFERROR(IF(COUNT(U13:U15),ROUND(SUMIF($F$13:U15,"Category",U13:U15),0),""),"")</f>
        <v/>
      </c>
      <c r="V16" s="47">
        <f>+IFERROR(IF(COUNT(V13:V15),ROUND(SUMIF($F$13:V15,"Category",V13:V15),0),""),"")</f>
        <v/>
      </c>
      <c r="W16" s="47">
        <f>+IFERROR(IF(COUNT(W13:W15),ROUND(SUMIF($F$13:W15,"Category",W13:W15),0),""),"")</f>
        <v/>
      </c>
      <c r="X16" s="99">
        <f>+IFERROR(IF(COUNT(X13:X15),ROUND(SUMIF($F$13:X15,"Category",X13:X15),2),""),"")</f>
        <v/>
      </c>
      <c r="Y16" s="47">
        <f>+IFERROR(IF(COUNT(Y13:Y15),ROUND(SUMIF($F$13:Y15,"Category",Y13:Y15),0),""),"")</f>
        <v/>
      </c>
      <c r="Z16" s="754">
        <f>+IFERROR(IF(COUNT(Y16),ROUND(SUM(Y16)/SUM(M16)*100,2),""),0)</f>
        <v/>
      </c>
      <c r="AA16" s="47">
        <f>+IFERROR(IF(COUNT(AA13:AA15),ROUND(SUMIF($F$13:AA15,"Category",AA13:AA15),0),""),"")</f>
        <v/>
      </c>
      <c r="AB16" s="345" t="n"/>
      <c r="AC16" s="47">
        <f>+IFERROR(IF(COUNT(AC13:AC15),ROUND(SUMIF($F$13:AC15,"Category",AC13:AC15),0),""),"")</f>
        <v/>
      </c>
      <c r="AD16" s="47">
        <f>+IFERROR(IF(COUNT(AD13:AD15),ROUND(SUMIF($F$13:AD15,"Category",AD13:AD15),0),""),"")</f>
        <v/>
      </c>
      <c r="AE16" s="47">
        <f>+IFERROR(IF(COUNT(AE13:AE15),ROUND(SUMIF($F$13:AE15,"Category",AE13:AE15),0),""),"")</f>
        <v/>
      </c>
    </row>
    <row r="29" hidden="1">
      <c r="E29" s="364" t="n"/>
    </row>
    <row r="30" hidden="1">
      <c r="E30" s="364" t="inlineStr">
        <is>
          <t>State industrial development Corporation</t>
        </is>
      </c>
      <c r="F30">
        <f>IF(COUNTIF(E$13:E15,E30)&gt;=1,COUNTIFS(E$13:E15,E30,F$13:F15,"Category"),"")</f>
        <v/>
      </c>
      <c r="G30" s="130" t="n"/>
      <c r="I30">
        <f>+IFERROR(IF(COUNT(I$13:I15),ROUND(SUMIFS(I$13:I15,$F$13:$F15,"More than 1 percentage of shareholding",$E$13:$E15,$E30),0),""),"")&lt;=IFERROR(IF(COUNT(I$13:I15),ROUND(SUMIFS(I$13:I15,$F$13:$F15,"Category",$E$13:$E15,$E30),0),""),"")</f>
        <v/>
      </c>
      <c r="J30">
        <f>+IFERROR(IF(COUNT(J$13:J15),ROUND(SUMIFS(J$13:J15,$F$13:$F15,"More than 1 percentage of shareholding",$E$13:$E15,$E30),0),""),"")&lt;=IFERROR(IF(COUNT(J$13:J15),ROUND(SUMIFS(J$13:J15,$F$13:$F15,"Category",$E$13:$E15,$E30),0),""),"")</f>
        <v/>
      </c>
      <c r="K30">
        <f>+IFERROR(IF(COUNT(K$13:K15),ROUND(SUMIFS(K$13:K15,$F$13:$F15,"More than 1 percentage of shareholding",$E$13:$E15,$E30),0),""),"")&lt;=IFERROR(IF(COUNT(K$13:K15),ROUND(SUMIFS(K$13:K15,$F$13:$F15,"Category",$E$13:$E15,$E30),0),""),"")</f>
        <v/>
      </c>
      <c r="L30">
        <f>+IFERROR(IF(COUNT(L$13:L15),ROUND(SUMIFS(L$13:L15,$F$13:$F15,"More than 1 percentage of shareholding",$E$13:$E15,$E30),0),""),"")&lt;=IFERROR(IF(COUNT(L$13:L15),ROUND(SUMIFS(L$13:L15,$F$13:$F15,"Category",$E$13:$E15,$E30),0),""),"")</f>
        <v/>
      </c>
      <c r="M30">
        <f>+IFERROR(IF(COUNT(M$13:M15),ROUND(SUMIFS(M$13:M15,$F$13:$F15,"More than 1 percentage of shareholding",$E$13:$E15,$E30),0),""),"")&lt;=IFERROR(IF(COUNT(M$13:M15),ROUND(SUMIFS(M$13:M15,$F$13:$F15,"Category",$E$13:$E15,$E30),0),""),"")</f>
        <v/>
      </c>
      <c r="N30">
        <f>+IFERROR(IF(COUNT(N$13:N15),ROUND(SUMIFS(N$13:N15,$F$13:$F15,"More than 1 percentage of shareholding",$E$13:$E15,$E30),0),""),"")&lt;=IFERROR(IF(COUNT(N$13:N15),ROUND(SUMIFS(N$13:N15,$F$13:$F15,"Category",$E$13:$E15,$E30),0),""),"")</f>
        <v/>
      </c>
      <c r="O30">
        <f>+IFERROR(IF(COUNT(O$13:O15),ROUND(SUMIFS(O$13:O15,$F$13:$F15,"More than 1 percentage of shareholding",$E$13:$E15,$E30),0),""),"")&lt;=IFERROR(IF(COUNT(O$13:O15),ROUND(SUMIFS(O$13:O15,$F$13:$F15,"Category",$E$13:$E15,$E30),0),""),"")</f>
        <v/>
      </c>
      <c r="P30">
        <f>+IFERROR(IF(COUNT(P$13:P15),ROUND(SUMIFS(P$13:P15,$F$13:$F15,"More than 1 percentage of shareholding",$E$13:$E15,$E30),0),""),"")&lt;=IFERROR(IF(COUNT(P$13:P15),ROUND(SUMIFS(P$13:P15,$F$13:$F15,"Category",$E$13:$E15,$E30),0),""),"")</f>
        <v/>
      </c>
      <c r="Q30">
        <f>+IFERROR(IF(COUNT(Q$13:Q15),ROUND(SUMIFS(Q$13:Q15,$F$13:$F15,"More than 1 percentage of shareholding",$E$13:$E15,$E30),0),""),"")&lt;=IFERROR(IF(COUNT(Q$13:Q15),ROUND(SUMIFS(Q$13:Q15,$F$13:$F15,"Category",$E$13:$E15,$E30),0),""),"")</f>
        <v/>
      </c>
      <c r="R30">
        <f>+IFERROR(IF(COUNT(R$13:R15),ROUND(SUMIFS(R$13:R15,$F$13:$F15,"More than 1 percentage of shareholding",$E$13:$E15,$E30),0),""),"")&lt;=IFERROR(IF(COUNT(R$13:R15),ROUND(SUMIFS(R$13:R15,$F$13:$F15,"Category",$E$13:$E15,$E30),0),""),"")</f>
        <v/>
      </c>
      <c r="S30">
        <f>+IFERROR(IF(COUNT(S$13:S15),ROUND(SUMIFS(S$13:S15,$F$13:$F15,"More than 1 percentage of shareholding",$E$13:$E15,$E30),0),""),"")&lt;=IFERROR(IF(COUNT(S$13:S15),ROUND(SUMIFS(S$13:S15,$F$13:$F15,"Category",$E$13:$E15,$E30),0),""),"")</f>
        <v/>
      </c>
      <c r="T30">
        <f>+IFERROR(IF(COUNT(T$13:T15),ROUND(SUMIFS(T$13:T15,$F$13:$F15,"More than 1 percentage of shareholding",$E$13:$E15,$E30),0),""),"")&lt;=IFERROR(IF(COUNT(T$13:T15),ROUND(SUMIFS(T$13:T15,$F$13:$F15,"Category",$E$13:$E15,$E30),0),""),"")</f>
        <v/>
      </c>
      <c r="U30">
        <f>+IFERROR(IF(COUNT(U$13:U15),ROUND(SUMIFS(U$13:U15,$F$13:$F15,"More than 1 percentage of shareholding",$E$13:$E15,$E30),0),""),"")&lt;=IFERROR(IF(COUNT(U$13:U15),ROUND(SUMIFS(U$13:U15,$F$13:$F15,"Category",$E$13:$E15,$E30),0),""),"")</f>
        <v/>
      </c>
      <c r="V30">
        <f>+IFERROR(IF(COUNT(V$13:V15),ROUND(SUMIFS(V$13:V15,$F$13:$F15,"More than 1 percentage of shareholding",$E$13:$E15,$E30),0),""),"")&lt;=IFERROR(IF(COUNT(V$13:V15),ROUND(SUMIFS(V$13:V15,$F$13:$F15,"Category",$E$13:$E15,$E30),0),""),"")</f>
        <v/>
      </c>
      <c r="W30">
        <f>+IFERROR(IF(COUNT(W$13:W15),ROUND(SUMIFS(W$13:W15,$F$13:$F15,"More than 1 percentage of shareholding",$E$13:$E15,$E30),0),""),"")&lt;=IFERROR(IF(COUNT(W$13:W15),ROUND(SUMIFS(W$13:W15,$F$13:$F15,"Category",$E$13:$E15,$E30),0),""),"")</f>
        <v/>
      </c>
      <c r="X30">
        <f>+IFERROR(IF(COUNT(X$13:X15),ROUND(SUMIFS(X$13:X15,$F$13:$F15,"More than 1 percentage of shareholding",$E$13:$E15,$E30),0),""),"")&lt;=IFERROR(IF(COUNT(X$13:X15),ROUND(SUMIFS(X$13:X15,$F$13:$F15,"Category",$E$13:$E15,$E30),0),""),"")</f>
        <v/>
      </c>
      <c r="Y30">
        <f>+IFERROR(IF(COUNT(Y$13:Y15),ROUND(SUMIFS(Y$13:Y15,$F$13:$F15,"More than 1 percentage of shareholding",$E$13:$E15,$E30),0),""),"")&lt;=IFERROR(IF(COUNT(Y$13:Y15),ROUND(SUMIFS(Y$13:Y15,$F$13:$F15,"Category",$E$13:$E15,$E30),0),""),"")</f>
        <v/>
      </c>
      <c r="Z30">
        <f>+IFERROR(IF(COUNT(Z$13:Z15),ROUND(SUMIFS(Z$13:Z15,$F$13:$F15,"More than 1 percentage of shareholding",$E$13:$E15,$E30),0),""),"")&lt;=IFERROR(IF(COUNT(Z$13:Z15),ROUND(SUMIFS(Z$13:Z15,$F$13:$F15,"Category",$E$13:$E15,$E30),0),""),"")</f>
        <v/>
      </c>
      <c r="AA30">
        <f>+IFERROR(IF(COUNT(AA$13:AA15),ROUND(SUMIFS(AA$13:AA15,$F$13:$F15,"More than 1 percentage of shareholding",$E$13:$E15,$E30),0),""),"")&lt;=IFERROR(IF(COUNT(AA$13:AA15),ROUND(SUMIFS(AA$13:AA15,$F$13:$F15,"Category",$E$13:$E15,$E30),0),""),"")</f>
        <v/>
      </c>
      <c r="AC30">
        <f>+IFERROR(IF(COUNT(AC$13:AC15),ROUND(SUMIFS(AC$13:AC15,$F$13:$F15,"More than 1 percentage of shareholding",$E$13:$E15,$E30),0),""),"")&lt;=IFERROR(IF(COUNT(AC$13:AC15),ROUND(SUMIFS(AC$13:AC15,$F$13:$F15,"Category",$E$13:$E15,$E30),0),""),"")</f>
        <v/>
      </c>
      <c r="AD30">
        <f>+IFERROR(IF(COUNT(AD$13:AD15),ROUND(SUMIFS(AD$13:AD15,$F$13:$F15,"More than 1 percentage of shareholding",$E$13:$E15,$E30),0),""),"")&lt;=IFERROR(IF(COUNT(AD$13:AD15),ROUND(SUMIFS(AD$13:AD15,$F$13:$F15,"Category",$E$13:$E15,$E30),0),""),"")</f>
        <v/>
      </c>
      <c r="AE30">
        <f>+IFERROR(IF(COUNT(AE$13:AE15),ROUND(SUMIFS(AE$13:AE15,$F$13:$F15,"More than 1 percentage of shareholding",$E$13:$E15,$E30),0),""),"")&lt;=IFERROR(IF(COUNT(AE$13:AE15),ROUND(SUMIFS(AE$13:AE15,$F$13:$F15,"Category",$E$13:$E15,$E30),0),""),"")</f>
        <v/>
      </c>
    </row>
    <row r="31" hidden="1">
      <c r="E31" s="364" t="inlineStr">
        <is>
          <t>National Investment Fund</t>
        </is>
      </c>
      <c r="F31">
        <f>IF(COUNTIF(E$13:E18,E31)&gt;=1,COUNTIFS(E$13:E18,E31,F$13:F18,"Category"),"")</f>
        <v/>
      </c>
      <c r="G31" s="130" t="n"/>
      <c r="I31">
        <f>+IFERROR(IF(COUNT(I$13:I15),ROUND(SUMIFS(I$13:I15,$F$13:$F15,"More than 1 percentage of shareholding",$E$13:$E15,$E31),0),""),"")&lt;=IFERROR(IF(COUNT(I$13:I15),ROUND(SUMIFS(I$13:I15,$F$13:$F15,"Category",$E$13:$E15,$E31),0),""),"")</f>
        <v/>
      </c>
      <c r="J31">
        <f>+IFERROR(IF(COUNT(J$13:J15),ROUND(SUMIFS(J$13:J15,$F$13:$F15,"More than 1 percentage of shareholding",$E$13:$E15,$E31),0),""),"")&lt;=IFERROR(IF(COUNT(J$13:J15),ROUND(SUMIFS(J$13:J15,$F$13:$F15,"Category",$E$13:$E15,$E31),0),""),"")</f>
        <v/>
      </c>
      <c r="K31">
        <f>+IFERROR(IF(COUNT(K$13:K15),ROUND(SUMIFS(K$13:K15,$F$13:$F15,"More than 1 percentage of shareholding",$E$13:$E15,$E31),0),""),"")&lt;=IFERROR(IF(COUNT(K$13:K15),ROUND(SUMIFS(K$13:K15,$F$13:$F15,"Category",$E$13:$E15,$E31),0),""),"")</f>
        <v/>
      </c>
      <c r="L31">
        <f>+IFERROR(IF(COUNT(L$13:L15),ROUND(SUMIFS(L$13:L15,$F$13:$F15,"More than 1 percentage of shareholding",$E$13:$E15,$E31),0),""),"")&lt;=IFERROR(IF(COUNT(L$13:L15),ROUND(SUMIFS(L$13:L15,$F$13:$F15,"Category",$E$13:$E15,$E31),0),""),"")</f>
        <v/>
      </c>
      <c r="M31">
        <f>+IFERROR(IF(COUNT(M$13:M15),ROUND(SUMIFS(M$13:M15,$F$13:$F15,"More than 1 percentage of shareholding",$E$13:$E15,$E31),0),""),"")&lt;=IFERROR(IF(COUNT(M$13:M15),ROUND(SUMIFS(M$13:M15,$F$13:$F15,"Category",$E$13:$E15,$E31),0),""),"")</f>
        <v/>
      </c>
      <c r="N31">
        <f>+IFERROR(IF(COUNT(N$13:N15),ROUND(SUMIFS(N$13:N15,$F$13:$F15,"More than 1 percentage of shareholding",$E$13:$E15,$E31),0),""),"")&lt;=IFERROR(IF(COUNT(N$13:N15),ROUND(SUMIFS(N$13:N15,$F$13:$F15,"Category",$E$13:$E15,$E31),0),""),"")</f>
        <v/>
      </c>
      <c r="O31">
        <f>+IFERROR(IF(COUNT(O$13:O15),ROUND(SUMIFS(O$13:O15,$F$13:$F15,"More than 1 percentage of shareholding",$E$13:$E15,$E31),0),""),"")&lt;=IFERROR(IF(COUNT(O$13:O15),ROUND(SUMIFS(O$13:O15,$F$13:$F15,"Category",$E$13:$E15,$E31),0),""),"")</f>
        <v/>
      </c>
      <c r="P31">
        <f>+IFERROR(IF(COUNT(P$13:P15),ROUND(SUMIFS(P$13:P15,$F$13:$F15,"More than 1 percentage of shareholding",$E$13:$E15,$E31),0),""),"")&lt;=IFERROR(IF(COUNT(P$13:P15),ROUND(SUMIFS(P$13:P15,$F$13:$F15,"Category",$E$13:$E15,$E31),0),""),"")</f>
        <v/>
      </c>
      <c r="Q31">
        <f>+IFERROR(IF(COUNT(Q$13:Q15),ROUND(SUMIFS(Q$13:Q15,$F$13:$F15,"More than 1 percentage of shareholding",$E$13:$E15,$E31),0),""),"")&lt;=IFERROR(IF(COUNT(Q$13:Q15),ROUND(SUMIFS(Q$13:Q15,$F$13:$F15,"Category",$E$13:$E15,$E31),0),""),"")</f>
        <v/>
      </c>
      <c r="R31">
        <f>+IFERROR(IF(COUNT(R$13:R15),ROUND(SUMIFS(R$13:R15,$F$13:$F15,"More than 1 percentage of shareholding",$E$13:$E15,$E31),0),""),"")&lt;=IFERROR(IF(COUNT(R$13:R15),ROUND(SUMIFS(R$13:R15,$F$13:$F15,"Category",$E$13:$E15,$E31),0),""),"")</f>
        <v/>
      </c>
      <c r="S31">
        <f>+IFERROR(IF(COUNT(S$13:S15),ROUND(SUMIFS(S$13:S15,$F$13:$F15,"More than 1 percentage of shareholding",$E$13:$E15,$E31),0),""),"")&lt;=IFERROR(IF(COUNT(S$13:S15),ROUND(SUMIFS(S$13:S15,$F$13:$F15,"Category",$E$13:$E15,$E31),0),""),"")</f>
        <v/>
      </c>
      <c r="T31">
        <f>+IFERROR(IF(COUNT(T$13:T15),ROUND(SUMIFS(T$13:T15,$F$13:$F15,"More than 1 percentage of shareholding",$E$13:$E15,$E31),0),""),"")&lt;=IFERROR(IF(COUNT(T$13:T15),ROUND(SUMIFS(T$13:T15,$F$13:$F15,"Category",$E$13:$E15,$E31),0),""),"")</f>
        <v/>
      </c>
      <c r="U31">
        <f>+IFERROR(IF(COUNT(U$13:U15),ROUND(SUMIFS(U$13:U15,$F$13:$F15,"More than 1 percentage of shareholding",$E$13:$E15,$E31),0),""),"")&lt;=IFERROR(IF(COUNT(U$13:U15),ROUND(SUMIFS(U$13:U15,$F$13:$F15,"Category",$E$13:$E15,$E31),0),""),"")</f>
        <v/>
      </c>
      <c r="V31">
        <f>+IFERROR(IF(COUNT(V$13:V15),ROUND(SUMIFS(V$13:V15,$F$13:$F15,"More than 1 percentage of shareholding",$E$13:$E15,$E31),0),""),"")&lt;=IFERROR(IF(COUNT(V$13:V15),ROUND(SUMIFS(V$13:V15,$F$13:$F15,"Category",$E$13:$E15,$E31),0),""),"")</f>
        <v/>
      </c>
      <c r="W31">
        <f>+IFERROR(IF(COUNT(W$13:W15),ROUND(SUMIFS(W$13:W15,$F$13:$F15,"More than 1 percentage of shareholding",$E$13:$E15,$E31),0),""),"")&lt;=IFERROR(IF(COUNT(W$13:W15),ROUND(SUMIFS(W$13:W15,$F$13:$F15,"Category",$E$13:$E15,$E31),0),""),"")</f>
        <v/>
      </c>
      <c r="X31">
        <f>+IFERROR(IF(COUNT(X$13:X15),ROUND(SUMIFS(X$13:X15,$F$13:$F15,"More than 1 percentage of shareholding",$E$13:$E15,$E31),0),""),"")&lt;=IFERROR(IF(COUNT(X$13:X15),ROUND(SUMIFS(X$13:X15,$F$13:$F15,"Category",$E$13:$E15,$E31),0),""),"")</f>
        <v/>
      </c>
      <c r="Y31">
        <f>+IFERROR(IF(COUNT(Y$13:Y15),ROUND(SUMIFS(Y$13:Y15,$F$13:$F15,"More than 1 percentage of shareholding",$E$13:$E15,$E31),0),""),"")&lt;=IFERROR(IF(COUNT(Y$13:Y15),ROUND(SUMIFS(Y$13:Y15,$F$13:$F15,"Category",$E$13:$E15,$E31),0),""),"")</f>
        <v/>
      </c>
      <c r="Z31">
        <f>+IFERROR(IF(COUNT(Z$13:Z15),ROUND(SUMIFS(Z$13:Z15,$F$13:$F15,"More than 1 percentage of shareholding",$E$13:$E15,$E31),0),""),"")&lt;=IFERROR(IF(COUNT(Z$13:Z15),ROUND(SUMIFS(Z$13:Z15,$F$13:$F15,"Category",$E$13:$E15,$E31),0),""),"")</f>
        <v/>
      </c>
      <c r="AA31">
        <f>+IFERROR(IF(COUNT(AA$13:AA15),ROUND(SUMIFS(AA$13:AA15,$F$13:$F15,"More than 1 percentage of shareholding",$E$13:$E15,$E31),0),""),"")&lt;=IFERROR(IF(COUNT(AA$13:AA15),ROUND(SUMIFS(AA$13:AA15,$F$13:$F15,"Category",$E$13:$E15,$E31),0),""),"")</f>
        <v/>
      </c>
      <c r="AC31">
        <f>+IFERROR(IF(COUNT(AC$13:AC15),ROUND(SUMIFS(AC$13:AC15,$F$13:$F15,"More than 1 percentage of shareholding",$E$13:$E15,$E31),0),""),"")&lt;=IFERROR(IF(COUNT(AC$13:AC15),ROUND(SUMIFS(AC$13:AC15,$F$13:$F15,"Category",$E$13:$E15,$E31),0),""),"")</f>
        <v/>
      </c>
      <c r="AD31">
        <f>+IFERROR(IF(COUNT(AD$13:AD15),ROUND(SUMIFS(AD$13:AD15,$F$13:$F15,"More than 1 percentage of shareholding",$E$13:$E15,$E31),0),""),"")&lt;=IFERROR(IF(COUNT(AD$13:AD15),ROUND(SUMIFS(AD$13:AD15,$F$13:$F15,"Category",$E$13:$E15,$E31),0),""),"")</f>
        <v/>
      </c>
      <c r="AE31">
        <f>+IFERROR(IF(COUNT(AE$13:AE15),ROUND(SUMIFS(AE$13:AE15,$F$13:$F15,"More than 1 percentage of shareholding",$E$13:$E15,$E31),0),""),"")&lt;=IFERROR(IF(COUNT(AE$13:AE15),ROUND(SUMIFS(AE$13:AE15,$F$13:$F15,"Category",$E$13:$E15,$E31),0),""),"")</f>
        <v/>
      </c>
    </row>
    <row r="32" hidden="1">
      <c r="E32" s="364" t="inlineStr">
        <is>
          <t>Bodies Corporate</t>
        </is>
      </c>
      <c r="F32">
        <f>IF(COUNTIF(E$13:E20,E32)&gt;=1,COUNTIFS(E$13:E20,E32,F$13:F20,"Category"),"")</f>
        <v/>
      </c>
      <c r="G32" s="130" t="n"/>
      <c r="I32">
        <f>+IFERROR(IF(COUNT(I$13:I15),ROUND(SUMIFS(I$13:I15,$F$13:$F15,"More than 1 percentage of shareholding",$E$13:$E15,$E32),0),""),"")&lt;=IFERROR(IF(COUNT(I$13:I15),ROUND(SUMIFS(I$13:I15,$F$13:$F15,"Category",$E$13:$E15,$E32),0),""),"")</f>
        <v/>
      </c>
      <c r="J32">
        <f>+IFERROR(IF(COUNT(J$13:J15),ROUND(SUMIFS(J$13:J15,$F$13:$F15,"More than 1 percentage of shareholding",$E$13:$E15,$E32),0),""),"")&lt;=IFERROR(IF(COUNT(J$13:J15),ROUND(SUMIFS(J$13:J15,$F$13:$F15,"Category",$E$13:$E15,$E32),0),""),"")</f>
        <v/>
      </c>
      <c r="K32">
        <f>+IFERROR(IF(COUNT(K$13:K15),ROUND(SUMIFS(K$13:K15,$F$13:$F15,"More than 1 percentage of shareholding",$E$13:$E15,$E32),0),""),"")&lt;=IFERROR(IF(COUNT(K$13:K15),ROUND(SUMIFS(K$13:K15,$F$13:$F15,"Category",$E$13:$E15,$E32),0),""),"")</f>
        <v/>
      </c>
      <c r="L32">
        <f>+IFERROR(IF(COUNT(L$13:L15),ROUND(SUMIFS(L$13:L15,$F$13:$F15,"More than 1 percentage of shareholding",$E$13:$E15,$E32),0),""),"")&lt;=IFERROR(IF(COUNT(L$13:L15),ROUND(SUMIFS(L$13:L15,$F$13:$F15,"Category",$E$13:$E15,$E32),0),""),"")</f>
        <v/>
      </c>
      <c r="M32">
        <f>+IFERROR(IF(COUNT(M$13:M15),ROUND(SUMIFS(M$13:M15,$F$13:$F15,"More than 1 percentage of shareholding",$E$13:$E15,$E32),0),""),"")&lt;=IFERROR(IF(COUNT(M$13:M15),ROUND(SUMIFS(M$13:M15,$F$13:$F15,"Category",$E$13:$E15,$E32),0),""),"")</f>
        <v/>
      </c>
      <c r="N32">
        <f>+IFERROR(IF(COUNT(N$13:N15),ROUND(SUMIFS(N$13:N15,$F$13:$F15,"More than 1 percentage of shareholding",$E$13:$E15,$E32),0),""),"")&lt;=IFERROR(IF(COUNT(N$13:N15),ROUND(SUMIFS(N$13:N15,$F$13:$F15,"Category",$E$13:$E15,$E32),0),""),"")</f>
        <v/>
      </c>
      <c r="O32">
        <f>+IFERROR(IF(COUNT(O$13:O15),ROUND(SUMIFS(O$13:O15,$F$13:$F15,"More than 1 percentage of shareholding",$E$13:$E15,$E32),0),""),"")&lt;=IFERROR(IF(COUNT(O$13:O15),ROUND(SUMIFS(O$13:O15,$F$13:$F15,"Category",$E$13:$E15,$E32),0),""),"")</f>
        <v/>
      </c>
      <c r="P32">
        <f>+IFERROR(IF(COUNT(P$13:P15),ROUND(SUMIFS(P$13:P15,$F$13:$F15,"More than 1 percentage of shareholding",$E$13:$E15,$E32),0),""),"")&lt;=IFERROR(IF(COUNT(P$13:P15),ROUND(SUMIFS(P$13:P15,$F$13:$F15,"Category",$E$13:$E15,$E32),0),""),"")</f>
        <v/>
      </c>
      <c r="Q32">
        <f>+IFERROR(IF(COUNT(Q$13:Q15),ROUND(SUMIFS(Q$13:Q15,$F$13:$F15,"More than 1 percentage of shareholding",$E$13:$E15,$E32),0),""),"")&lt;=IFERROR(IF(COUNT(Q$13:Q15),ROUND(SUMIFS(Q$13:Q15,$F$13:$F15,"Category",$E$13:$E15,$E32),0),""),"")</f>
        <v/>
      </c>
      <c r="R32">
        <f>+IFERROR(IF(COUNT(R$13:R15),ROUND(SUMIFS(R$13:R15,$F$13:$F15,"More than 1 percentage of shareholding",$E$13:$E15,$E32),0),""),"")&lt;=IFERROR(IF(COUNT(R$13:R15),ROUND(SUMIFS(R$13:R15,$F$13:$F15,"Category",$E$13:$E15,$E32),0),""),"")</f>
        <v/>
      </c>
      <c r="S32">
        <f>+IFERROR(IF(COUNT(S$13:S15),ROUND(SUMIFS(S$13:S15,$F$13:$F15,"More than 1 percentage of shareholding",$E$13:$E15,$E32),0),""),"")&lt;=IFERROR(IF(COUNT(S$13:S15),ROUND(SUMIFS(S$13:S15,$F$13:$F15,"Category",$E$13:$E15,$E32),0),""),"")</f>
        <v/>
      </c>
      <c r="T32">
        <f>+IFERROR(IF(COUNT(T$13:T15),ROUND(SUMIFS(T$13:T15,$F$13:$F15,"More than 1 percentage of shareholding",$E$13:$E15,$E32),0),""),"")&lt;=IFERROR(IF(COUNT(T$13:T15),ROUND(SUMIFS(T$13:T15,$F$13:$F15,"Category",$E$13:$E15,$E32),0),""),"")</f>
        <v/>
      </c>
      <c r="U32">
        <f>+IFERROR(IF(COUNT(U$13:U15),ROUND(SUMIFS(U$13:U15,$F$13:$F15,"More than 1 percentage of shareholding",$E$13:$E15,$E32),0),""),"")&lt;=IFERROR(IF(COUNT(U$13:U15),ROUND(SUMIFS(U$13:U15,$F$13:$F15,"Category",$E$13:$E15,$E32),0),""),"")</f>
        <v/>
      </c>
      <c r="V32">
        <f>+IFERROR(IF(COUNT(V$13:V15),ROUND(SUMIFS(V$13:V15,$F$13:$F15,"More than 1 percentage of shareholding",$E$13:$E15,$E32),0),""),"")&lt;=IFERROR(IF(COUNT(V$13:V15),ROUND(SUMIFS(V$13:V15,$F$13:$F15,"Category",$E$13:$E15,$E32),0),""),"")</f>
        <v/>
      </c>
      <c r="W32">
        <f>+IFERROR(IF(COUNT(W$13:W15),ROUND(SUMIFS(W$13:W15,$F$13:$F15,"More than 1 percentage of shareholding",$E$13:$E15,$E32),0),""),"")&lt;=IFERROR(IF(COUNT(W$13:W15),ROUND(SUMIFS(W$13:W15,$F$13:$F15,"Category",$E$13:$E15,$E32),0),""),"")</f>
        <v/>
      </c>
      <c r="X32">
        <f>+IFERROR(IF(COUNT(X$13:X15),ROUND(SUMIFS(X$13:X15,$F$13:$F15,"More than 1 percentage of shareholding",$E$13:$E15,$E32),0),""),"")&lt;=IFERROR(IF(COUNT(X$13:X15),ROUND(SUMIFS(X$13:X15,$F$13:$F15,"Category",$E$13:$E15,$E32),0),""),"")</f>
        <v/>
      </c>
      <c r="Y32">
        <f>+IFERROR(IF(COUNT(Y$13:Y15),ROUND(SUMIFS(Y$13:Y15,$F$13:$F15,"More than 1 percentage of shareholding",$E$13:$E15,$E32),0),""),"")&lt;=IFERROR(IF(COUNT(Y$13:Y15),ROUND(SUMIFS(Y$13:Y15,$F$13:$F15,"Category",$E$13:$E15,$E32),0),""),"")</f>
        <v/>
      </c>
      <c r="Z32">
        <f>+IFERROR(IF(COUNT(Z$13:Z15),ROUND(SUMIFS(Z$13:Z15,$F$13:$F15,"More than 1 percentage of shareholding",$E$13:$E15,$E32),0),""),"")&lt;=IFERROR(IF(COUNT(Z$13:Z15),ROUND(SUMIFS(Z$13:Z15,$F$13:$F15,"Category",$E$13:$E15,$E32),0),""),"")</f>
        <v/>
      </c>
      <c r="AA32">
        <f>+IFERROR(IF(COUNT(AA$13:AA15),ROUND(SUMIFS(AA$13:AA15,$F$13:$F15,"More than 1 percentage of shareholding",$E$13:$E15,$E32),0),""),"")&lt;=IFERROR(IF(COUNT(AA$13:AA15),ROUND(SUMIFS(AA$13:AA15,$F$13:$F15,"Category",$E$13:$E15,$E32),0),""),"")</f>
        <v/>
      </c>
      <c r="AC32">
        <f>+IFERROR(IF(COUNT(AC$13:AC15),ROUND(SUMIFS(AC$13:AC15,$F$13:$F15,"More than 1 percentage of shareholding",$E$13:$E15,$E32),0),""),"")&lt;=IFERROR(IF(COUNT(AC$13:AC15),ROUND(SUMIFS(AC$13:AC15,$F$13:$F15,"Category",$E$13:$E15,$E32),0),""),"")</f>
        <v/>
      </c>
      <c r="AD32">
        <f>+IFERROR(IF(COUNT(AD$13:AD15),ROUND(SUMIFS(AD$13:AD15,$F$13:$F15,"More than 1 percentage of shareholding",$E$13:$E15,$E32),0),""),"")&lt;=IFERROR(IF(COUNT(AD$13:AD15),ROUND(SUMIFS(AD$13:AD15,$F$13:$F15,"Category",$E$13:$E15,$E32),0),""),"")</f>
        <v/>
      </c>
      <c r="AE32">
        <f>+IFERROR(IF(COUNT(AE$13:AE15),ROUND(SUMIFS(AE$13:AE15,$F$13:$F15,"More than 1 percentage of shareholding",$E$13:$E15,$E32),0),""),"")&lt;=IFERROR(IF(COUNT(AE$13:AE15),ROUND(SUMIFS(AE$13:AE15,$F$13:$F15,"Category",$E$13:$E15,$E32),0),""),"")</f>
        <v/>
      </c>
    </row>
    <row r="33" hidden="1">
      <c r="E33" s="364" t="inlineStr">
        <is>
          <t>Clearing Member</t>
        </is>
      </c>
      <c r="F33">
        <f>IF(COUNTIF(E$13:E21,E33)&gt;=1,COUNTIFS(E$13:E21,E33,F$13:F21,"Category"),"")</f>
        <v/>
      </c>
      <c r="G33" s="130" t="n"/>
      <c r="I33">
        <f>+IFERROR(IF(COUNT(I$13:I15),ROUND(SUMIFS(I$13:I15,$F$13:$F15,"More than 1 percentage of shareholding",$E$13:$E15,$E33),0),""),"")&lt;=IFERROR(IF(COUNT(I$13:I15),ROUND(SUMIFS(I$13:I15,$F$13:$F15,"Category",$E$13:$E15,$E33),0),""),"")</f>
        <v/>
      </c>
      <c r="J33">
        <f>+IFERROR(IF(COUNT(J$13:J15),ROUND(SUMIFS(J$13:J15,$F$13:$F15,"More than 1 percentage of shareholding",$E$13:$E15,$E33),0),""),"")&lt;=IFERROR(IF(COUNT(J$13:J15),ROUND(SUMIFS(J$13:J15,$F$13:$F15,"Category",$E$13:$E15,$E33),0),""),"")</f>
        <v/>
      </c>
      <c r="K33">
        <f>+IFERROR(IF(COUNT(K$13:K15),ROUND(SUMIFS(K$13:K15,$F$13:$F15,"More than 1 percentage of shareholding",$E$13:$E15,$E33),0),""),"")&lt;=IFERROR(IF(COUNT(K$13:K15),ROUND(SUMIFS(K$13:K15,$F$13:$F15,"Category",$E$13:$E15,$E33),0),""),"")</f>
        <v/>
      </c>
      <c r="L33">
        <f>+IFERROR(IF(COUNT(L$13:L15),ROUND(SUMIFS(L$13:L15,$F$13:$F15,"More than 1 percentage of shareholding",$E$13:$E15,$E33),0),""),"")&lt;=IFERROR(IF(COUNT(L$13:L15),ROUND(SUMIFS(L$13:L15,$F$13:$F15,"Category",$E$13:$E15,$E33),0),""),"")</f>
        <v/>
      </c>
      <c r="M33">
        <f>+IFERROR(IF(COUNT(M$13:M15),ROUND(SUMIFS(M$13:M15,$F$13:$F15,"More than 1 percentage of shareholding",$E$13:$E15,$E33),0),""),"")&lt;=IFERROR(IF(COUNT(M$13:M15),ROUND(SUMIFS(M$13:M15,$F$13:$F15,"Category",$E$13:$E15,$E33),0),""),"")</f>
        <v/>
      </c>
      <c r="N33">
        <f>+IFERROR(IF(COUNT(N$13:N15),ROUND(SUMIFS(N$13:N15,$F$13:$F15,"More than 1 percentage of shareholding",$E$13:$E15,$E33),0),""),"")&lt;=IFERROR(IF(COUNT(N$13:N15),ROUND(SUMIFS(N$13:N15,$F$13:$F15,"Category",$E$13:$E15,$E33),0),""),"")</f>
        <v/>
      </c>
      <c r="O33">
        <f>+IFERROR(IF(COUNT(O$13:O15),ROUND(SUMIFS(O$13:O15,$F$13:$F15,"More than 1 percentage of shareholding",$E$13:$E15,$E33),0),""),"")&lt;=IFERROR(IF(COUNT(O$13:O15),ROUND(SUMIFS(O$13:O15,$F$13:$F15,"Category",$E$13:$E15,$E33),0),""),"")</f>
        <v/>
      </c>
      <c r="P33">
        <f>+IFERROR(IF(COUNT(P$13:P15),ROUND(SUMIFS(P$13:P15,$F$13:$F15,"More than 1 percentage of shareholding",$E$13:$E15,$E33),0),""),"")&lt;=IFERROR(IF(COUNT(P$13:P15),ROUND(SUMIFS(P$13:P15,$F$13:$F15,"Category",$E$13:$E15,$E33),0),""),"")</f>
        <v/>
      </c>
      <c r="Q33">
        <f>+IFERROR(IF(COUNT(Q$13:Q15),ROUND(SUMIFS(Q$13:Q15,$F$13:$F15,"More than 1 percentage of shareholding",$E$13:$E15,$E33),0),""),"")&lt;=IFERROR(IF(COUNT(Q$13:Q15),ROUND(SUMIFS(Q$13:Q15,$F$13:$F15,"Category",$E$13:$E15,$E33),0),""),"")</f>
        <v/>
      </c>
      <c r="R33">
        <f>+IFERROR(IF(COUNT(R$13:R15),ROUND(SUMIFS(R$13:R15,$F$13:$F15,"More than 1 percentage of shareholding",$E$13:$E15,$E33),0),""),"")&lt;=IFERROR(IF(COUNT(R$13:R15),ROUND(SUMIFS(R$13:R15,$F$13:$F15,"Category",$E$13:$E15,$E33),0),""),"")</f>
        <v/>
      </c>
      <c r="S33">
        <f>+IFERROR(IF(COUNT(S$13:S15),ROUND(SUMIFS(S$13:S15,$F$13:$F15,"More than 1 percentage of shareholding",$E$13:$E15,$E33),0),""),"")&lt;=IFERROR(IF(COUNT(S$13:S15),ROUND(SUMIFS(S$13:S15,$F$13:$F15,"Category",$E$13:$E15,$E33),0),""),"")</f>
        <v/>
      </c>
      <c r="T33">
        <f>+IFERROR(IF(COUNT(T$13:T15),ROUND(SUMIFS(T$13:T15,$F$13:$F15,"More than 1 percentage of shareholding",$E$13:$E15,$E33),0),""),"")&lt;=IFERROR(IF(COUNT(T$13:T15),ROUND(SUMIFS(T$13:T15,$F$13:$F15,"Category",$E$13:$E15,$E33),0),""),"")</f>
        <v/>
      </c>
      <c r="U33">
        <f>+IFERROR(IF(COUNT(U$13:U15),ROUND(SUMIFS(U$13:U15,$F$13:$F15,"More than 1 percentage of shareholding",$E$13:$E15,$E33),0),""),"")&lt;=IFERROR(IF(COUNT(U$13:U15),ROUND(SUMIFS(U$13:U15,$F$13:$F15,"Category",$E$13:$E15,$E33),0),""),"")</f>
        <v/>
      </c>
      <c r="V33">
        <f>+IFERROR(IF(COUNT(V$13:V15),ROUND(SUMIFS(V$13:V15,$F$13:$F15,"More than 1 percentage of shareholding",$E$13:$E15,$E33),0),""),"")&lt;=IFERROR(IF(COUNT(V$13:V15),ROUND(SUMIFS(V$13:V15,$F$13:$F15,"Category",$E$13:$E15,$E33),0),""),"")</f>
        <v/>
      </c>
      <c r="W33">
        <f>+IFERROR(IF(COUNT(W$13:W15),ROUND(SUMIFS(W$13:W15,$F$13:$F15,"More than 1 percentage of shareholding",$E$13:$E15,$E33),0),""),"")&lt;=IFERROR(IF(COUNT(W$13:W15),ROUND(SUMIFS(W$13:W15,$F$13:$F15,"Category",$E$13:$E15,$E33),0),""),"")</f>
        <v/>
      </c>
      <c r="X33">
        <f>+IFERROR(IF(COUNT(X$13:X15),ROUND(SUMIFS(X$13:X15,$F$13:$F15,"More than 1 percentage of shareholding",$E$13:$E15,$E33),0),""),"")&lt;=IFERROR(IF(COUNT(X$13:X15),ROUND(SUMIFS(X$13:X15,$F$13:$F15,"Category",$E$13:$E15,$E33),0),""),"")</f>
        <v/>
      </c>
      <c r="Y33">
        <f>+IFERROR(IF(COUNT(Y$13:Y15),ROUND(SUMIFS(Y$13:Y15,$F$13:$F15,"More than 1 percentage of shareholding",$E$13:$E15,$E33),0),""),"")&lt;=IFERROR(IF(COUNT(Y$13:Y15),ROUND(SUMIFS(Y$13:Y15,$F$13:$F15,"Category",$E$13:$E15,$E33),0),""),"")</f>
        <v/>
      </c>
      <c r="Z33">
        <f>+IFERROR(IF(COUNT(Z$13:Z15),ROUND(SUMIFS(Z$13:Z15,$F$13:$F15,"More than 1 percentage of shareholding",$E$13:$E15,$E33),0),""),"")&lt;=IFERROR(IF(COUNT(Z$13:Z15),ROUND(SUMIFS(Z$13:Z15,$F$13:$F15,"Category",$E$13:$E15,$E33),0),""),"")</f>
        <v/>
      </c>
      <c r="AA33">
        <f>+IFERROR(IF(COUNT(AA$13:AA15),ROUND(SUMIFS(AA$13:AA15,$F$13:$F15,"More than 1 percentage of shareholding",$E$13:$E15,$E33),0),""),"")&lt;=IFERROR(IF(COUNT(AA$13:AA15),ROUND(SUMIFS(AA$13:AA15,$F$13:$F15,"Category",$E$13:$E15,$E33),0),""),"")</f>
        <v/>
      </c>
      <c r="AC33">
        <f>+IFERROR(IF(COUNT(AC$13:AC15),ROUND(SUMIFS(AC$13:AC15,$F$13:$F15,"More than 1 percentage of shareholding",$E$13:$E15,$E33),0),""),"")&lt;=IFERROR(IF(COUNT(AC$13:AC15),ROUND(SUMIFS(AC$13:AC15,$F$13:$F15,"Category",$E$13:$E15,$E33),0),""),"")</f>
        <v/>
      </c>
      <c r="AD33">
        <f>+IFERROR(IF(COUNT(AD$13:AD15),ROUND(SUMIFS(AD$13:AD15,$F$13:$F15,"More than 1 percentage of shareholding",$E$13:$E15,$E33),0),""),"")&lt;=IFERROR(IF(COUNT(AD$13:AD15),ROUND(SUMIFS(AD$13:AD15,$F$13:$F15,"Category",$E$13:$E15,$E33),0),""),"")</f>
        <v/>
      </c>
      <c r="AE33">
        <f>+IFERROR(IF(COUNT(AE$13:AE15),ROUND(SUMIFS(AE$13:AE15,$F$13:$F15,"More than 1 percentage of shareholding",$E$13:$E15,$E33),0),""),"")&lt;=IFERROR(IF(COUNT(AE$13:AE15),ROUND(SUMIFS(AE$13:AE15,$F$13:$F15,"Category",$E$13:$E15,$E33),0),""),"")</f>
        <v/>
      </c>
    </row>
    <row r="34" hidden="1">
      <c r="E34" s="364" t="inlineStr">
        <is>
          <t>Employee Welfare Fund</t>
        </is>
      </c>
      <c r="F34">
        <f>IF(COUNTIF(E$13:E22,E34)&gt;=1,COUNTIFS(E$13:E22,E34,F$13:F22,"Category"),"")</f>
        <v/>
      </c>
      <c r="G34" s="130" t="n"/>
      <c r="I34">
        <f>+IFERROR(IF(COUNT(I$13:I15),ROUND(SUMIFS(I$13:I15,$F$13:$F15,"More than 1 percentage of shareholding",$E$13:$E15,$E34),0),""),"")&lt;=IFERROR(IF(COUNT(I$13:I15),ROUND(SUMIFS(I$13:I15,$F$13:$F15,"Category",$E$13:$E15,$E34),0),""),"")</f>
        <v/>
      </c>
      <c r="J34">
        <f>+IFERROR(IF(COUNT(J$13:J15),ROUND(SUMIFS(J$13:J15,$F$13:$F15,"More than 1 percentage of shareholding",$E$13:$E15,$E34),0),""),"")&lt;=IFERROR(IF(COUNT(J$13:J15),ROUND(SUMIFS(J$13:J15,$F$13:$F15,"Category",$E$13:$E15,$E34),0),""),"")</f>
        <v/>
      </c>
      <c r="K34">
        <f>+IFERROR(IF(COUNT(K$13:K15),ROUND(SUMIFS(K$13:K15,$F$13:$F15,"More than 1 percentage of shareholding",$E$13:$E15,$E34),0),""),"")&lt;=IFERROR(IF(COUNT(K$13:K15),ROUND(SUMIFS(K$13:K15,$F$13:$F15,"Category",$E$13:$E15,$E34),0),""),"")</f>
        <v/>
      </c>
      <c r="L34">
        <f>+IFERROR(IF(COUNT(L$13:L15),ROUND(SUMIFS(L$13:L15,$F$13:$F15,"More than 1 percentage of shareholding",$E$13:$E15,$E34),0),""),"")&lt;=IFERROR(IF(COUNT(L$13:L15),ROUND(SUMIFS(L$13:L15,$F$13:$F15,"Category",$E$13:$E15,$E34),0),""),"")</f>
        <v/>
      </c>
      <c r="M34">
        <f>+IFERROR(IF(COUNT(M$13:M15),ROUND(SUMIFS(M$13:M15,$F$13:$F15,"More than 1 percentage of shareholding",$E$13:$E15,$E34),0),""),"")&lt;=IFERROR(IF(COUNT(M$13:M15),ROUND(SUMIFS(M$13:M15,$F$13:$F15,"Category",$E$13:$E15,$E34),0),""),"")</f>
        <v/>
      </c>
      <c r="N34">
        <f>+IFERROR(IF(COUNT(N$13:N15),ROUND(SUMIFS(N$13:N15,$F$13:$F15,"More than 1 percentage of shareholding",$E$13:$E15,$E34),0),""),"")&lt;=IFERROR(IF(COUNT(N$13:N15),ROUND(SUMIFS(N$13:N15,$F$13:$F15,"Category",$E$13:$E15,$E34),0),""),"")</f>
        <v/>
      </c>
      <c r="O34">
        <f>+IFERROR(IF(COUNT(O$13:O15),ROUND(SUMIFS(O$13:O15,$F$13:$F15,"More than 1 percentage of shareholding",$E$13:$E15,$E34),0),""),"")&lt;=IFERROR(IF(COUNT(O$13:O15),ROUND(SUMIFS(O$13:O15,$F$13:$F15,"Category",$E$13:$E15,$E34),0),""),"")</f>
        <v/>
      </c>
      <c r="P34">
        <f>+IFERROR(IF(COUNT(P$13:P15),ROUND(SUMIFS(P$13:P15,$F$13:$F15,"More than 1 percentage of shareholding",$E$13:$E15,$E34),0),""),"")&lt;=IFERROR(IF(COUNT(P$13:P15),ROUND(SUMIFS(P$13:P15,$F$13:$F15,"Category",$E$13:$E15,$E34),0),""),"")</f>
        <v/>
      </c>
      <c r="Q34">
        <f>+IFERROR(IF(COUNT(Q$13:Q15),ROUND(SUMIFS(Q$13:Q15,$F$13:$F15,"More than 1 percentage of shareholding",$E$13:$E15,$E34),0),""),"")&lt;=IFERROR(IF(COUNT(Q$13:Q15),ROUND(SUMIFS(Q$13:Q15,$F$13:$F15,"Category",$E$13:$E15,$E34),0),""),"")</f>
        <v/>
      </c>
      <c r="R34">
        <f>+IFERROR(IF(COUNT(R$13:R15),ROUND(SUMIFS(R$13:R15,$F$13:$F15,"More than 1 percentage of shareholding",$E$13:$E15,$E34),0),""),"")&lt;=IFERROR(IF(COUNT(R$13:R15),ROUND(SUMIFS(R$13:R15,$F$13:$F15,"Category",$E$13:$E15,$E34),0),""),"")</f>
        <v/>
      </c>
      <c r="S34">
        <f>+IFERROR(IF(COUNT(S$13:S15),ROUND(SUMIFS(S$13:S15,$F$13:$F15,"More than 1 percentage of shareholding",$E$13:$E15,$E34),0),""),"")&lt;=IFERROR(IF(COUNT(S$13:S15),ROUND(SUMIFS(S$13:S15,$F$13:$F15,"Category",$E$13:$E15,$E34),0),""),"")</f>
        <v/>
      </c>
      <c r="T34">
        <f>+IFERROR(IF(COUNT(T$13:T15),ROUND(SUMIFS(T$13:T15,$F$13:$F15,"More than 1 percentage of shareholding",$E$13:$E15,$E34),0),""),"")&lt;=IFERROR(IF(COUNT(T$13:T15),ROUND(SUMIFS(T$13:T15,$F$13:$F15,"Category",$E$13:$E15,$E34),0),""),"")</f>
        <v/>
      </c>
      <c r="U34">
        <f>+IFERROR(IF(COUNT(U$13:U15),ROUND(SUMIFS(U$13:U15,$F$13:$F15,"More than 1 percentage of shareholding",$E$13:$E15,$E34),0),""),"")&lt;=IFERROR(IF(COUNT(U$13:U15),ROUND(SUMIFS(U$13:U15,$F$13:$F15,"Category",$E$13:$E15,$E34),0),""),"")</f>
        <v/>
      </c>
      <c r="V34">
        <f>+IFERROR(IF(COUNT(V$13:V15),ROUND(SUMIFS(V$13:V15,$F$13:$F15,"More than 1 percentage of shareholding",$E$13:$E15,$E34),0),""),"")&lt;=IFERROR(IF(COUNT(V$13:V15),ROUND(SUMIFS(V$13:V15,$F$13:$F15,"Category",$E$13:$E15,$E34),0),""),"")</f>
        <v/>
      </c>
      <c r="W34">
        <f>+IFERROR(IF(COUNT(W$13:W15),ROUND(SUMIFS(W$13:W15,$F$13:$F15,"More than 1 percentage of shareholding",$E$13:$E15,$E34),0),""),"")&lt;=IFERROR(IF(COUNT(W$13:W15),ROUND(SUMIFS(W$13:W15,$F$13:$F15,"Category",$E$13:$E15,$E34),0),""),"")</f>
        <v/>
      </c>
      <c r="X34">
        <f>+IFERROR(IF(COUNT(X$13:X15),ROUND(SUMIFS(X$13:X15,$F$13:$F15,"More than 1 percentage of shareholding",$E$13:$E15,$E34),0),""),"")&lt;=IFERROR(IF(COUNT(X$13:X15),ROUND(SUMIFS(X$13:X15,$F$13:$F15,"Category",$E$13:$E15,$E34),0),""),"")</f>
        <v/>
      </c>
      <c r="Y34">
        <f>+IFERROR(IF(COUNT(Y$13:Y15),ROUND(SUMIFS(Y$13:Y15,$F$13:$F15,"More than 1 percentage of shareholding",$E$13:$E15,$E34),0),""),"")&lt;=IFERROR(IF(COUNT(Y$13:Y15),ROUND(SUMIFS(Y$13:Y15,$F$13:$F15,"Category",$E$13:$E15,$E34),0),""),"")</f>
        <v/>
      </c>
      <c r="Z34">
        <f>+IFERROR(IF(COUNT(Z$13:Z15),ROUND(SUMIFS(Z$13:Z15,$F$13:$F15,"More than 1 percentage of shareholding",$E$13:$E15,$E34),0),""),"")&lt;=IFERROR(IF(COUNT(Z$13:Z15),ROUND(SUMIFS(Z$13:Z15,$F$13:$F15,"Category",$E$13:$E15,$E34),0),""),"")</f>
        <v/>
      </c>
      <c r="AA34">
        <f>+IFERROR(IF(COUNT(AA$13:AA15),ROUND(SUMIFS(AA$13:AA15,$F$13:$F15,"More than 1 percentage of shareholding",$E$13:$E15,$E34),0),""),"")&lt;=IFERROR(IF(COUNT(AA$13:AA15),ROUND(SUMIFS(AA$13:AA15,$F$13:$F15,"Category",$E$13:$E15,$E34),0),""),"")</f>
        <v/>
      </c>
      <c r="AC34">
        <f>+IFERROR(IF(COUNT(AC$13:AC15),ROUND(SUMIFS(AC$13:AC15,$F$13:$F15,"More than 1 percentage of shareholding",$E$13:$E15,$E34),0),""),"")&lt;=IFERROR(IF(COUNT(AC$13:AC15),ROUND(SUMIFS(AC$13:AC15,$F$13:$F15,"Category",$E$13:$E15,$E34),0),""),"")</f>
        <v/>
      </c>
      <c r="AD34">
        <f>+IFERROR(IF(COUNT(AD$13:AD15),ROUND(SUMIFS(AD$13:AD15,$F$13:$F15,"More than 1 percentage of shareholding",$E$13:$E15,$E34),0),""),"")&lt;=IFERROR(IF(COUNT(AD$13:AD15),ROUND(SUMIFS(AD$13:AD15,$F$13:$F15,"Category",$E$13:$E15,$E34),0),""),"")</f>
        <v/>
      </c>
      <c r="AE34">
        <f>+IFERROR(IF(COUNT(AE$13:AE15),ROUND(SUMIFS(AE$13:AE15,$F$13:$F15,"More than 1 percentage of shareholding",$E$13:$E15,$E34),0),""),"")&lt;=IFERROR(IF(COUNT(AE$13:AE15),ROUND(SUMIFS(AE$13:AE15,$F$13:$F15,"Category",$E$13:$E15,$E34),0),""),"")</f>
        <v/>
      </c>
    </row>
    <row r="35" hidden="1">
      <c r="E35" s="364" t="inlineStr">
        <is>
          <t>Overseas Corporate Bodies</t>
        </is>
      </c>
      <c r="F35">
        <f>IF(COUNTIF(E$13:E23,E35)&gt;=1,COUNTIFS(E$13:E23,E35,F$13:F23,"Category"),"")</f>
        <v/>
      </c>
      <c r="G35" s="130" t="n"/>
      <c r="I35">
        <f>+IFERROR(IF(COUNT(I$13:I15),ROUND(SUMIFS(I$13:I15,$F$13:$F15,"More than 1 percentage of shareholding",$E$13:$E15,$E35),0),""),"")&lt;=IFERROR(IF(COUNT(I$13:I15),ROUND(SUMIFS(I$13:I15,$F$13:$F15,"Category",$E$13:$E15,$E35),0),""),"")</f>
        <v/>
      </c>
      <c r="J35">
        <f>+IFERROR(IF(COUNT(J$13:J15),ROUND(SUMIFS(J$13:J15,$F$13:$F15,"More than 1 percentage of shareholding",$E$13:$E15,$E35),0),""),"")&lt;=IFERROR(IF(COUNT(J$13:J15),ROUND(SUMIFS(J$13:J15,$F$13:$F15,"Category",$E$13:$E15,$E35),0),""),"")</f>
        <v/>
      </c>
      <c r="K35">
        <f>+IFERROR(IF(COUNT(K$13:K15),ROUND(SUMIFS(K$13:K15,$F$13:$F15,"More than 1 percentage of shareholding",$E$13:$E15,$E35),0),""),"")&lt;=IFERROR(IF(COUNT(K$13:K15),ROUND(SUMIFS(K$13:K15,$F$13:$F15,"Category",$E$13:$E15,$E35),0),""),"")</f>
        <v/>
      </c>
      <c r="L35">
        <f>+IFERROR(IF(COUNT(L$13:L15),ROUND(SUMIFS(L$13:L15,$F$13:$F15,"More than 1 percentage of shareholding",$E$13:$E15,$E35),0),""),"")&lt;=IFERROR(IF(COUNT(L$13:L15),ROUND(SUMIFS(L$13:L15,$F$13:$F15,"Category",$E$13:$E15,$E35),0),""),"")</f>
        <v/>
      </c>
      <c r="M35">
        <f>+IFERROR(IF(COUNT(M$13:M15),ROUND(SUMIFS(M$13:M15,$F$13:$F15,"More than 1 percentage of shareholding",$E$13:$E15,$E35),0),""),"")&lt;=IFERROR(IF(COUNT(M$13:M15),ROUND(SUMIFS(M$13:M15,$F$13:$F15,"Category",$E$13:$E15,$E35),0),""),"")</f>
        <v/>
      </c>
      <c r="N35">
        <f>+IFERROR(IF(COUNT(N$13:N15),ROUND(SUMIFS(N$13:N15,$F$13:$F15,"More than 1 percentage of shareholding",$E$13:$E15,$E35),0),""),"")&lt;=IFERROR(IF(COUNT(N$13:N15),ROUND(SUMIFS(N$13:N15,$F$13:$F15,"Category",$E$13:$E15,$E35),0),""),"")</f>
        <v/>
      </c>
      <c r="O35">
        <f>+IFERROR(IF(COUNT(O$13:O15),ROUND(SUMIFS(O$13:O15,$F$13:$F15,"More than 1 percentage of shareholding",$E$13:$E15,$E35),0),""),"")&lt;=IFERROR(IF(COUNT(O$13:O15),ROUND(SUMIFS(O$13:O15,$F$13:$F15,"Category",$E$13:$E15,$E35),0),""),"")</f>
        <v/>
      </c>
      <c r="P35">
        <f>+IFERROR(IF(COUNT(P$13:P15),ROUND(SUMIFS(P$13:P15,$F$13:$F15,"More than 1 percentage of shareholding",$E$13:$E15,$E35),0),""),"")&lt;=IFERROR(IF(COUNT(P$13:P15),ROUND(SUMIFS(P$13:P15,$F$13:$F15,"Category",$E$13:$E15,$E35),0),""),"")</f>
        <v/>
      </c>
      <c r="Q35">
        <f>+IFERROR(IF(COUNT(Q$13:Q15),ROUND(SUMIFS(Q$13:Q15,$F$13:$F15,"More than 1 percentage of shareholding",$E$13:$E15,$E35),0),""),"")&lt;=IFERROR(IF(COUNT(Q$13:Q15),ROUND(SUMIFS(Q$13:Q15,$F$13:$F15,"Category",$E$13:$E15,$E35),0),""),"")</f>
        <v/>
      </c>
      <c r="R35">
        <f>+IFERROR(IF(COUNT(R$13:R15),ROUND(SUMIFS(R$13:R15,$F$13:$F15,"More than 1 percentage of shareholding",$E$13:$E15,$E35),0),""),"")&lt;=IFERROR(IF(COUNT(R$13:R15),ROUND(SUMIFS(R$13:R15,$F$13:$F15,"Category",$E$13:$E15,$E35),0),""),"")</f>
        <v/>
      </c>
      <c r="S35">
        <f>+IFERROR(IF(COUNT(S$13:S15),ROUND(SUMIFS(S$13:S15,$F$13:$F15,"More than 1 percentage of shareholding",$E$13:$E15,$E35),0),""),"")&lt;=IFERROR(IF(COUNT(S$13:S15),ROUND(SUMIFS(S$13:S15,$F$13:$F15,"Category",$E$13:$E15,$E35),0),""),"")</f>
        <v/>
      </c>
      <c r="T35">
        <f>+IFERROR(IF(COUNT(T$13:T15),ROUND(SUMIFS(T$13:T15,$F$13:$F15,"More than 1 percentage of shareholding",$E$13:$E15,$E35),0),""),"")&lt;=IFERROR(IF(COUNT(T$13:T15),ROUND(SUMIFS(T$13:T15,$F$13:$F15,"Category",$E$13:$E15,$E35),0),""),"")</f>
        <v/>
      </c>
      <c r="U35">
        <f>+IFERROR(IF(COUNT(U$13:U15),ROUND(SUMIFS(U$13:U15,$F$13:$F15,"More than 1 percentage of shareholding",$E$13:$E15,$E35),0),""),"")&lt;=IFERROR(IF(COUNT(U$13:U15),ROUND(SUMIFS(U$13:U15,$F$13:$F15,"Category",$E$13:$E15,$E35),0),""),"")</f>
        <v/>
      </c>
      <c r="V35">
        <f>+IFERROR(IF(COUNT(V$13:V15),ROUND(SUMIFS(V$13:V15,$F$13:$F15,"More than 1 percentage of shareholding",$E$13:$E15,$E35),0),""),"")&lt;=IFERROR(IF(COUNT(V$13:V15),ROUND(SUMIFS(V$13:V15,$F$13:$F15,"Category",$E$13:$E15,$E35),0),""),"")</f>
        <v/>
      </c>
      <c r="W35">
        <f>+IFERROR(IF(COUNT(W$13:W15),ROUND(SUMIFS(W$13:W15,$F$13:$F15,"More than 1 percentage of shareholding",$E$13:$E15,$E35),0),""),"")&lt;=IFERROR(IF(COUNT(W$13:W15),ROUND(SUMIFS(W$13:W15,$F$13:$F15,"Category",$E$13:$E15,$E35),0),""),"")</f>
        <v/>
      </c>
      <c r="X35">
        <f>+IFERROR(IF(COUNT(X$13:X15),ROUND(SUMIFS(X$13:X15,$F$13:$F15,"More than 1 percentage of shareholding",$E$13:$E15,$E35),0),""),"")&lt;=IFERROR(IF(COUNT(X$13:X15),ROUND(SUMIFS(X$13:X15,$F$13:$F15,"Category",$E$13:$E15,$E35),0),""),"")</f>
        <v/>
      </c>
      <c r="Y35">
        <f>+IFERROR(IF(COUNT(Y$13:Y15),ROUND(SUMIFS(Y$13:Y15,$F$13:$F15,"More than 1 percentage of shareholding",$E$13:$E15,$E35),0),""),"")&lt;=IFERROR(IF(COUNT(Y$13:Y15),ROUND(SUMIFS(Y$13:Y15,$F$13:$F15,"Category",$E$13:$E15,$E35),0),""),"")</f>
        <v/>
      </c>
      <c r="Z35">
        <f>+IFERROR(IF(COUNT(Z$13:Z15),ROUND(SUMIFS(Z$13:Z15,$F$13:$F15,"More than 1 percentage of shareholding",$E$13:$E15,$E35),0),""),"")&lt;=IFERROR(IF(COUNT(Z$13:Z15),ROUND(SUMIFS(Z$13:Z15,$F$13:$F15,"Category",$E$13:$E15,$E35),0),""),"")</f>
        <v/>
      </c>
      <c r="AA35">
        <f>+IFERROR(IF(COUNT(AA$13:AA15),ROUND(SUMIFS(AA$13:AA15,$F$13:$F15,"More than 1 percentage of shareholding",$E$13:$E15,$E35),0),""),"")&lt;=IFERROR(IF(COUNT(AA$13:AA15),ROUND(SUMIFS(AA$13:AA15,$F$13:$F15,"Category",$E$13:$E15,$E35),0),""),"")</f>
        <v/>
      </c>
      <c r="AC35">
        <f>+IFERROR(IF(COUNT(AC$13:AC15),ROUND(SUMIFS(AC$13:AC15,$F$13:$F15,"More than 1 percentage of shareholding",$E$13:$E15,$E35),0),""),"")&lt;=IFERROR(IF(COUNT(AC$13:AC15),ROUND(SUMIFS(AC$13:AC15,$F$13:$F15,"Category",$E$13:$E15,$E35),0),""),"")</f>
        <v/>
      </c>
      <c r="AD35">
        <f>+IFERROR(IF(COUNT(AD$13:AD15),ROUND(SUMIFS(AD$13:AD15,$F$13:$F15,"More than 1 percentage of shareholding",$E$13:$E15,$E35),0),""),"")&lt;=IFERROR(IF(COUNT(AD$13:AD15),ROUND(SUMIFS(AD$13:AD15,$F$13:$F15,"Category",$E$13:$E15,$E35),0),""),"")</f>
        <v/>
      </c>
      <c r="AE35">
        <f>+IFERROR(IF(COUNT(AE$13:AE15),ROUND(SUMIFS(AE$13:AE15,$F$13:$F15,"More than 1 percentage of shareholding",$E$13:$E15,$E35),0),""),"")&lt;=IFERROR(IF(COUNT(AE$13:AE15),ROUND(SUMIFS(AE$13:AE15,$F$13:$F15,"Category",$E$13:$E15,$E35),0),""),"")</f>
        <v/>
      </c>
    </row>
    <row r="36" hidden="1">
      <c r="E36" s="364" t="inlineStr">
        <is>
          <t>Private Equity Fund</t>
        </is>
      </c>
      <c r="F36">
        <f>IF(COUNTIF(E$13:E24,E36)&gt;=1,COUNTIFS(E$13:E24,E36,F$13:F24,"Category"),"")</f>
        <v/>
      </c>
      <c r="G36" s="130" t="n"/>
      <c r="I36">
        <f>+IFERROR(IF(COUNT(I$13:I15),ROUND(SUMIFS(I$13:I15,$F$13:$F15,"More than 1 percentage of shareholding",$E$13:$E15,$E36),0),""),"")&lt;=IFERROR(IF(COUNT(I$13:I15),ROUND(SUMIFS(I$13:I15,$F$13:$F15,"Category",$E$13:$E15,$E36),0),""),"")</f>
        <v/>
      </c>
      <c r="J36">
        <f>+IFERROR(IF(COUNT(J$13:J15),ROUND(SUMIFS(J$13:J15,$F$13:$F15,"More than 1 percentage of shareholding",$E$13:$E15,$E36),0),""),"")&lt;=IFERROR(IF(COUNT(J$13:J15),ROUND(SUMIFS(J$13:J15,$F$13:$F15,"Category",$E$13:$E15,$E36),0),""),"")</f>
        <v/>
      </c>
      <c r="K36">
        <f>+IFERROR(IF(COUNT(K$13:K15),ROUND(SUMIFS(K$13:K15,$F$13:$F15,"More than 1 percentage of shareholding",$E$13:$E15,$E36),0),""),"")&lt;=IFERROR(IF(COUNT(K$13:K15),ROUND(SUMIFS(K$13:K15,$F$13:$F15,"Category",$E$13:$E15,$E36),0),""),"")</f>
        <v/>
      </c>
      <c r="L36">
        <f>+IFERROR(IF(COUNT(L$13:L15),ROUND(SUMIFS(L$13:L15,$F$13:$F15,"More than 1 percentage of shareholding",$E$13:$E15,$E36),0),""),"")&lt;=IFERROR(IF(COUNT(L$13:L15),ROUND(SUMIFS(L$13:L15,$F$13:$F15,"Category",$E$13:$E15,$E36),0),""),"")</f>
        <v/>
      </c>
      <c r="M36">
        <f>+IFERROR(IF(COUNT(M$13:M15),ROUND(SUMIFS(M$13:M15,$F$13:$F15,"More than 1 percentage of shareholding",$E$13:$E15,$E36),0),""),"")&lt;=IFERROR(IF(COUNT(M$13:M15),ROUND(SUMIFS(M$13:M15,$F$13:$F15,"Category",$E$13:$E15,$E36),0),""),"")</f>
        <v/>
      </c>
      <c r="N36">
        <f>+IFERROR(IF(COUNT(N$13:N15),ROUND(SUMIFS(N$13:N15,$F$13:$F15,"More than 1 percentage of shareholding",$E$13:$E15,$E36),0),""),"")&lt;=IFERROR(IF(COUNT(N$13:N15),ROUND(SUMIFS(N$13:N15,$F$13:$F15,"Category",$E$13:$E15,$E36),0),""),"")</f>
        <v/>
      </c>
      <c r="O36">
        <f>+IFERROR(IF(COUNT(O$13:O15),ROUND(SUMIFS(O$13:O15,$F$13:$F15,"More than 1 percentage of shareholding",$E$13:$E15,$E36),0),""),"")&lt;=IFERROR(IF(COUNT(O$13:O15),ROUND(SUMIFS(O$13:O15,$F$13:$F15,"Category",$E$13:$E15,$E36),0),""),"")</f>
        <v/>
      </c>
      <c r="P36">
        <f>+IFERROR(IF(COUNT(P$13:P15),ROUND(SUMIFS(P$13:P15,$F$13:$F15,"More than 1 percentage of shareholding",$E$13:$E15,$E36),0),""),"")&lt;=IFERROR(IF(COUNT(P$13:P15),ROUND(SUMIFS(P$13:P15,$F$13:$F15,"Category",$E$13:$E15,$E36),0),""),"")</f>
        <v/>
      </c>
      <c r="Q36">
        <f>+IFERROR(IF(COUNT(Q$13:Q15),ROUND(SUMIFS(Q$13:Q15,$F$13:$F15,"More than 1 percentage of shareholding",$E$13:$E15,$E36),0),""),"")&lt;=IFERROR(IF(COUNT(Q$13:Q15),ROUND(SUMIFS(Q$13:Q15,$F$13:$F15,"Category",$E$13:$E15,$E36),0),""),"")</f>
        <v/>
      </c>
      <c r="R36">
        <f>+IFERROR(IF(COUNT(R$13:R15),ROUND(SUMIFS(R$13:R15,$F$13:$F15,"More than 1 percentage of shareholding",$E$13:$E15,$E36),0),""),"")&lt;=IFERROR(IF(COUNT(R$13:R15),ROUND(SUMIFS(R$13:R15,$F$13:$F15,"Category",$E$13:$E15,$E36),0),""),"")</f>
        <v/>
      </c>
      <c r="S36">
        <f>+IFERROR(IF(COUNT(S$13:S15),ROUND(SUMIFS(S$13:S15,$F$13:$F15,"More than 1 percentage of shareholding",$E$13:$E15,$E36),0),""),"")&lt;=IFERROR(IF(COUNT(S$13:S15),ROUND(SUMIFS(S$13:S15,$F$13:$F15,"Category",$E$13:$E15,$E36),0),""),"")</f>
        <v/>
      </c>
      <c r="T36">
        <f>+IFERROR(IF(COUNT(T$13:T15),ROUND(SUMIFS(T$13:T15,$F$13:$F15,"More than 1 percentage of shareholding",$E$13:$E15,$E36),0),""),"")&lt;=IFERROR(IF(COUNT(T$13:T15),ROUND(SUMIFS(T$13:T15,$F$13:$F15,"Category",$E$13:$E15,$E36),0),""),"")</f>
        <v/>
      </c>
      <c r="U36">
        <f>+IFERROR(IF(COUNT(U$13:U15),ROUND(SUMIFS(U$13:U15,$F$13:$F15,"More than 1 percentage of shareholding",$E$13:$E15,$E36),0),""),"")&lt;=IFERROR(IF(COUNT(U$13:U15),ROUND(SUMIFS(U$13:U15,$F$13:$F15,"Category",$E$13:$E15,$E36),0),""),"")</f>
        <v/>
      </c>
      <c r="V36">
        <f>+IFERROR(IF(COUNT(V$13:V15),ROUND(SUMIFS(V$13:V15,$F$13:$F15,"More than 1 percentage of shareholding",$E$13:$E15,$E36),0),""),"")&lt;=IFERROR(IF(COUNT(V$13:V15),ROUND(SUMIFS(V$13:V15,$F$13:$F15,"Category",$E$13:$E15,$E36),0),""),"")</f>
        <v/>
      </c>
      <c r="W36">
        <f>+IFERROR(IF(COUNT(W$13:W15),ROUND(SUMIFS(W$13:W15,$F$13:$F15,"More than 1 percentage of shareholding",$E$13:$E15,$E36),0),""),"")&lt;=IFERROR(IF(COUNT(W$13:W15),ROUND(SUMIFS(W$13:W15,$F$13:$F15,"Category",$E$13:$E15,$E36),0),""),"")</f>
        <v/>
      </c>
      <c r="X36">
        <f>+IFERROR(IF(COUNT(X$13:X15),ROUND(SUMIFS(X$13:X15,$F$13:$F15,"More than 1 percentage of shareholding",$E$13:$E15,$E36),0),""),"")&lt;=IFERROR(IF(COUNT(X$13:X15),ROUND(SUMIFS(X$13:X15,$F$13:$F15,"Category",$E$13:$E15,$E36),0),""),"")</f>
        <v/>
      </c>
      <c r="Y36">
        <f>+IFERROR(IF(COUNT(Y$13:Y15),ROUND(SUMIFS(Y$13:Y15,$F$13:$F15,"More than 1 percentage of shareholding",$E$13:$E15,$E36),0),""),"")&lt;=IFERROR(IF(COUNT(Y$13:Y15),ROUND(SUMIFS(Y$13:Y15,$F$13:$F15,"Category",$E$13:$E15,$E36),0),""),"")</f>
        <v/>
      </c>
      <c r="Z36">
        <f>+IFERROR(IF(COUNT(Z$13:Z15),ROUND(SUMIFS(Z$13:Z15,$F$13:$F15,"More than 1 percentage of shareholding",$E$13:$E15,$E36),0),""),"")&lt;=IFERROR(IF(COUNT(Z$13:Z15),ROUND(SUMIFS(Z$13:Z15,$F$13:$F15,"Category",$E$13:$E15,$E36),0),""),"")</f>
        <v/>
      </c>
      <c r="AA36">
        <f>+IFERROR(IF(COUNT(AA$13:AA15),ROUND(SUMIFS(AA$13:AA15,$F$13:$F15,"More than 1 percentage of shareholding",$E$13:$E15,$E36),0),""),"")&lt;=IFERROR(IF(COUNT(AA$13:AA15),ROUND(SUMIFS(AA$13:AA15,$F$13:$F15,"Category",$E$13:$E15,$E36),0),""),"")</f>
        <v/>
      </c>
      <c r="AC36">
        <f>+IFERROR(IF(COUNT(AC$13:AC15),ROUND(SUMIFS(AC$13:AC15,$F$13:$F15,"More than 1 percentage of shareholding",$E$13:$E15,$E36),0),""),"")&lt;=IFERROR(IF(COUNT(AC$13:AC15),ROUND(SUMIFS(AC$13:AC15,$F$13:$F15,"Category",$E$13:$E15,$E36),0),""),"")</f>
        <v/>
      </c>
      <c r="AD36">
        <f>+IFERROR(IF(COUNT(AD$13:AD15),ROUND(SUMIFS(AD$13:AD15,$F$13:$F15,"More than 1 percentage of shareholding",$E$13:$E15,$E36),0),""),"")&lt;=IFERROR(IF(COUNT(AD$13:AD15),ROUND(SUMIFS(AD$13:AD15,$F$13:$F15,"Category",$E$13:$E15,$E36),0),""),"")</f>
        <v/>
      </c>
      <c r="AE36">
        <f>+IFERROR(IF(COUNT(AE$13:AE15),ROUND(SUMIFS(AE$13:AE15,$F$13:$F15,"More than 1 percentage of shareholding",$E$13:$E15,$E36),0),""),"")&lt;=IFERROR(IF(COUNT(AE$13:AE15),ROUND(SUMIFS(AE$13:AE15,$F$13:$F15,"Category",$E$13:$E15,$E36),0),""),"")</f>
        <v/>
      </c>
    </row>
    <row r="37" hidden="1">
      <c r="E37" s="364" t="inlineStr">
        <is>
          <t>Societies</t>
        </is>
      </c>
      <c r="F37">
        <f>IF(COUNTIF(E$13:E25,E37)&gt;=1,COUNTIFS(E$13:E25,E37,F$13:F25,"Category"),"")</f>
        <v/>
      </c>
      <c r="G37" s="130" t="n"/>
      <c r="I37">
        <f>+IFERROR(IF(COUNT(I$13:I15),ROUND(SUMIFS(I$13:I15,$F$13:$F15,"More than 1 percentage of shareholding",$E$13:$E15,$E37),0),""),"")&lt;=IFERROR(IF(COUNT(I$13:I15),ROUND(SUMIFS(I$13:I15,$F$13:$F15,"Category",$E$13:$E15,$E37),0),""),"")</f>
        <v/>
      </c>
      <c r="J37">
        <f>+IFERROR(IF(COUNT(J$13:J15),ROUND(SUMIFS(J$13:J15,$F$13:$F15,"More than 1 percentage of shareholding",$E$13:$E15,$E37),0),""),"")&lt;=IFERROR(IF(COUNT(J$13:J15),ROUND(SUMIFS(J$13:J15,$F$13:$F15,"Category",$E$13:$E15,$E37),0),""),"")</f>
        <v/>
      </c>
      <c r="K37">
        <f>+IFERROR(IF(COUNT(K$13:K15),ROUND(SUMIFS(K$13:K15,$F$13:$F15,"More than 1 percentage of shareholding",$E$13:$E15,$E37),0),""),"")&lt;=IFERROR(IF(COUNT(K$13:K15),ROUND(SUMIFS(K$13:K15,$F$13:$F15,"Category",$E$13:$E15,$E37),0),""),"")</f>
        <v/>
      </c>
      <c r="L37">
        <f>+IFERROR(IF(COUNT(L$13:L15),ROUND(SUMIFS(L$13:L15,$F$13:$F15,"More than 1 percentage of shareholding",$E$13:$E15,$E37),0),""),"")&lt;=IFERROR(IF(COUNT(L$13:L15),ROUND(SUMIFS(L$13:L15,$F$13:$F15,"Category",$E$13:$E15,$E37),0),""),"")</f>
        <v/>
      </c>
      <c r="M37">
        <f>+IFERROR(IF(COUNT(M$13:M15),ROUND(SUMIFS(M$13:M15,$F$13:$F15,"More than 1 percentage of shareholding",$E$13:$E15,$E37),0),""),"")&lt;=IFERROR(IF(COUNT(M$13:M15),ROUND(SUMIFS(M$13:M15,$F$13:$F15,"Category",$E$13:$E15,$E37),0),""),"")</f>
        <v/>
      </c>
      <c r="N37">
        <f>+IFERROR(IF(COUNT(N$13:N15),ROUND(SUMIFS(N$13:N15,$F$13:$F15,"More than 1 percentage of shareholding",$E$13:$E15,$E37),0),""),"")&lt;=IFERROR(IF(COUNT(N$13:N15),ROUND(SUMIFS(N$13:N15,$F$13:$F15,"Category",$E$13:$E15,$E37),0),""),"")</f>
        <v/>
      </c>
      <c r="O37">
        <f>+IFERROR(IF(COUNT(O$13:O15),ROUND(SUMIFS(O$13:O15,$F$13:$F15,"More than 1 percentage of shareholding",$E$13:$E15,$E37),0),""),"")&lt;=IFERROR(IF(COUNT(O$13:O15),ROUND(SUMIFS(O$13:O15,$F$13:$F15,"Category",$E$13:$E15,$E37),0),""),"")</f>
        <v/>
      </c>
      <c r="P37">
        <f>+IFERROR(IF(COUNT(P$13:P15),ROUND(SUMIFS(P$13:P15,$F$13:$F15,"More than 1 percentage of shareholding",$E$13:$E15,$E37),0),""),"")&lt;=IFERROR(IF(COUNT(P$13:P15),ROUND(SUMIFS(P$13:P15,$F$13:$F15,"Category",$E$13:$E15,$E37),0),""),"")</f>
        <v/>
      </c>
      <c r="Q37">
        <f>+IFERROR(IF(COUNT(Q$13:Q15),ROUND(SUMIFS(Q$13:Q15,$F$13:$F15,"More than 1 percentage of shareholding",$E$13:$E15,$E37),0),""),"")&lt;=IFERROR(IF(COUNT(Q$13:Q15),ROUND(SUMIFS(Q$13:Q15,$F$13:$F15,"Category",$E$13:$E15,$E37),0),""),"")</f>
        <v/>
      </c>
      <c r="R37">
        <f>+IFERROR(IF(COUNT(R$13:R15),ROUND(SUMIFS(R$13:R15,$F$13:$F15,"More than 1 percentage of shareholding",$E$13:$E15,$E37),0),""),"")&lt;=IFERROR(IF(COUNT(R$13:R15),ROUND(SUMIFS(R$13:R15,$F$13:$F15,"Category",$E$13:$E15,$E37),0),""),"")</f>
        <v/>
      </c>
      <c r="S37">
        <f>+IFERROR(IF(COUNT(S$13:S15),ROUND(SUMIFS(S$13:S15,$F$13:$F15,"More than 1 percentage of shareholding",$E$13:$E15,$E37),0),""),"")&lt;=IFERROR(IF(COUNT(S$13:S15),ROUND(SUMIFS(S$13:S15,$F$13:$F15,"Category",$E$13:$E15,$E37),0),""),"")</f>
        <v/>
      </c>
      <c r="T37">
        <f>+IFERROR(IF(COUNT(T$13:T15),ROUND(SUMIFS(T$13:T15,$F$13:$F15,"More than 1 percentage of shareholding",$E$13:$E15,$E37),0),""),"")&lt;=IFERROR(IF(COUNT(T$13:T15),ROUND(SUMIFS(T$13:T15,$F$13:$F15,"Category",$E$13:$E15,$E37),0),""),"")</f>
        <v/>
      </c>
      <c r="U37">
        <f>+IFERROR(IF(COUNT(U$13:U15),ROUND(SUMIFS(U$13:U15,$F$13:$F15,"More than 1 percentage of shareholding",$E$13:$E15,$E37),0),""),"")&lt;=IFERROR(IF(COUNT(U$13:U15),ROUND(SUMIFS(U$13:U15,$F$13:$F15,"Category",$E$13:$E15,$E37),0),""),"")</f>
        <v/>
      </c>
      <c r="V37">
        <f>+IFERROR(IF(COUNT(V$13:V15),ROUND(SUMIFS(V$13:V15,$F$13:$F15,"More than 1 percentage of shareholding",$E$13:$E15,$E37),0),""),"")&lt;=IFERROR(IF(COUNT(V$13:V15),ROUND(SUMIFS(V$13:V15,$F$13:$F15,"Category",$E$13:$E15,$E37),0),""),"")</f>
        <v/>
      </c>
      <c r="W37">
        <f>+IFERROR(IF(COUNT(W$13:W15),ROUND(SUMIFS(W$13:W15,$F$13:$F15,"More than 1 percentage of shareholding",$E$13:$E15,$E37),0),""),"")&lt;=IFERROR(IF(COUNT(W$13:W15),ROUND(SUMIFS(W$13:W15,$F$13:$F15,"Category",$E$13:$E15,$E37),0),""),"")</f>
        <v/>
      </c>
      <c r="X37">
        <f>+IFERROR(IF(COUNT(X$13:X15),ROUND(SUMIFS(X$13:X15,$F$13:$F15,"More than 1 percentage of shareholding",$E$13:$E15,$E37),0),""),"")&lt;=IFERROR(IF(COUNT(X$13:X15),ROUND(SUMIFS(X$13:X15,$F$13:$F15,"Category",$E$13:$E15,$E37),0),""),"")</f>
        <v/>
      </c>
      <c r="Y37">
        <f>+IFERROR(IF(COUNT(Y$13:Y15),ROUND(SUMIFS(Y$13:Y15,$F$13:$F15,"More than 1 percentage of shareholding",$E$13:$E15,$E37),0),""),"")&lt;=IFERROR(IF(COUNT(Y$13:Y15),ROUND(SUMIFS(Y$13:Y15,$F$13:$F15,"Category",$E$13:$E15,$E37),0),""),"")</f>
        <v/>
      </c>
      <c r="Z37">
        <f>+IFERROR(IF(COUNT(Z$13:Z15),ROUND(SUMIFS(Z$13:Z15,$F$13:$F15,"More than 1 percentage of shareholding",$E$13:$E15,$E37),0),""),"")&lt;=IFERROR(IF(COUNT(Z$13:Z15),ROUND(SUMIFS(Z$13:Z15,$F$13:$F15,"Category",$E$13:$E15,$E37),0),""),"")</f>
        <v/>
      </c>
      <c r="AA37">
        <f>+IFERROR(IF(COUNT(AA$13:AA15),ROUND(SUMIFS(AA$13:AA15,$F$13:$F15,"More than 1 percentage of shareholding",$E$13:$E15,$E37),0),""),"")&lt;=IFERROR(IF(COUNT(AA$13:AA15),ROUND(SUMIFS(AA$13:AA15,$F$13:$F15,"Category",$E$13:$E15,$E37),0),""),"")</f>
        <v/>
      </c>
      <c r="AC37">
        <f>+IFERROR(IF(COUNT(AC$13:AC15),ROUND(SUMIFS(AC$13:AC15,$F$13:$F15,"More than 1 percentage of shareholding",$E$13:$E15,$E37),0),""),"")&lt;=IFERROR(IF(COUNT(AC$13:AC15),ROUND(SUMIFS(AC$13:AC15,$F$13:$F15,"Category",$E$13:$E15,$E37),0),""),"")</f>
        <v/>
      </c>
      <c r="AD37">
        <f>+IFERROR(IF(COUNT(AD$13:AD15),ROUND(SUMIFS(AD$13:AD15,$F$13:$F15,"More than 1 percentage of shareholding",$E$13:$E15,$E37),0),""),"")&lt;=IFERROR(IF(COUNT(AD$13:AD15),ROUND(SUMIFS(AD$13:AD15,$F$13:$F15,"Category",$E$13:$E15,$E37),0),""),"")</f>
        <v/>
      </c>
      <c r="AE37">
        <f>+IFERROR(IF(COUNT(AE$13:AE15),ROUND(SUMIFS(AE$13:AE15,$F$13:$F15,"More than 1 percentage of shareholding",$E$13:$E15,$E37),0),""),"")&lt;=IFERROR(IF(COUNT(AE$13:AE15),ROUND(SUMIFS(AE$13:AE15,$F$13:$F15,"Category",$E$13:$E15,$E37),0),""),"")</f>
        <v/>
      </c>
    </row>
    <row r="38" hidden="1">
      <c r="E38" s="364" t="inlineStr">
        <is>
          <t>Trust</t>
        </is>
      </c>
      <c r="F38">
        <f>IF(COUNTIF(E$13:E26,E38)&gt;=1,COUNTIFS(E$13:E26,E38,F$13:F26,"Category"),"")</f>
        <v/>
      </c>
      <c r="G38" s="130" t="n"/>
      <c r="I38">
        <f>+IFERROR(IF(COUNT(I$13:I15),ROUND(SUMIFS(I$13:I15,$F$13:$F15,"More than 1 percentage of shareholding",$E$13:$E15,$E38),0),""),"")&lt;=IFERROR(IF(COUNT(I$13:I15),ROUND(SUMIFS(I$13:I15,$F$13:$F15,"Category",$E$13:$E15,$E38),0),""),"")</f>
        <v/>
      </c>
      <c r="J38">
        <f>+IFERROR(IF(COUNT(J$13:J15),ROUND(SUMIFS(J$13:J15,$F$13:$F15,"More than 1 percentage of shareholding",$E$13:$E15,$E38),0),""),"")&lt;=IFERROR(IF(COUNT(J$13:J15),ROUND(SUMIFS(J$13:J15,$F$13:$F15,"Category",$E$13:$E15,$E38),0),""),"")</f>
        <v/>
      </c>
      <c r="K38">
        <f>+IFERROR(IF(COUNT(K$13:K15),ROUND(SUMIFS(K$13:K15,$F$13:$F15,"More than 1 percentage of shareholding",$E$13:$E15,$E38),0),""),"")&lt;=IFERROR(IF(COUNT(K$13:K15),ROUND(SUMIFS(K$13:K15,$F$13:$F15,"Category",$E$13:$E15,$E38),0),""),"")</f>
        <v/>
      </c>
      <c r="L38">
        <f>+IFERROR(IF(COUNT(L$13:L15),ROUND(SUMIFS(L$13:L15,$F$13:$F15,"More than 1 percentage of shareholding",$E$13:$E15,$E38),0),""),"")&lt;=IFERROR(IF(COUNT(L$13:L15),ROUND(SUMIFS(L$13:L15,$F$13:$F15,"Category",$E$13:$E15,$E38),0),""),"")</f>
        <v/>
      </c>
      <c r="M38">
        <f>+IFERROR(IF(COUNT(M$13:M15),ROUND(SUMIFS(M$13:M15,$F$13:$F15,"More than 1 percentage of shareholding",$E$13:$E15,$E38),0),""),"")&lt;=IFERROR(IF(COUNT(M$13:M15),ROUND(SUMIFS(M$13:M15,$F$13:$F15,"Category",$E$13:$E15,$E38),0),""),"")</f>
        <v/>
      </c>
      <c r="N38">
        <f>+IFERROR(IF(COUNT(N$13:N15),ROUND(SUMIFS(N$13:N15,$F$13:$F15,"More than 1 percentage of shareholding",$E$13:$E15,$E38),0),""),"")&lt;=IFERROR(IF(COUNT(N$13:N15),ROUND(SUMIFS(N$13:N15,$F$13:$F15,"Category",$E$13:$E15,$E38),0),""),"")</f>
        <v/>
      </c>
      <c r="O38">
        <f>+IFERROR(IF(COUNT(O$13:O15),ROUND(SUMIFS(O$13:O15,$F$13:$F15,"More than 1 percentage of shareholding",$E$13:$E15,$E38),0),""),"")&lt;=IFERROR(IF(COUNT(O$13:O15),ROUND(SUMIFS(O$13:O15,$F$13:$F15,"Category",$E$13:$E15,$E38),0),""),"")</f>
        <v/>
      </c>
      <c r="P38">
        <f>+IFERROR(IF(COUNT(P$13:P15),ROUND(SUMIFS(P$13:P15,$F$13:$F15,"More than 1 percentage of shareholding",$E$13:$E15,$E38),0),""),"")&lt;=IFERROR(IF(COUNT(P$13:P15),ROUND(SUMIFS(P$13:P15,$F$13:$F15,"Category",$E$13:$E15,$E38),0),""),"")</f>
        <v/>
      </c>
      <c r="Q38">
        <f>+IFERROR(IF(COUNT(Q$13:Q15),ROUND(SUMIFS(Q$13:Q15,$F$13:$F15,"More than 1 percentage of shareholding",$E$13:$E15,$E38),0),""),"")&lt;=IFERROR(IF(COUNT(Q$13:Q15),ROUND(SUMIFS(Q$13:Q15,$F$13:$F15,"Category",$E$13:$E15,$E38),0),""),"")</f>
        <v/>
      </c>
      <c r="R38">
        <f>+IFERROR(IF(COUNT(R$13:R15),ROUND(SUMIFS(R$13:R15,$F$13:$F15,"More than 1 percentage of shareholding",$E$13:$E15,$E38),0),""),"")&lt;=IFERROR(IF(COUNT(R$13:R15),ROUND(SUMIFS(R$13:R15,$F$13:$F15,"Category",$E$13:$E15,$E38),0),""),"")</f>
        <v/>
      </c>
      <c r="S38">
        <f>+IFERROR(IF(COUNT(S$13:S15),ROUND(SUMIFS(S$13:S15,$F$13:$F15,"More than 1 percentage of shareholding",$E$13:$E15,$E38),0),""),"")&lt;=IFERROR(IF(COUNT(S$13:S15),ROUND(SUMIFS(S$13:S15,$F$13:$F15,"Category",$E$13:$E15,$E38),0),""),"")</f>
        <v/>
      </c>
      <c r="T38">
        <f>+IFERROR(IF(COUNT(T$13:T15),ROUND(SUMIFS(T$13:T15,$F$13:$F15,"More than 1 percentage of shareholding",$E$13:$E15,$E38),0),""),"")&lt;=IFERROR(IF(COUNT(T$13:T15),ROUND(SUMIFS(T$13:T15,$F$13:$F15,"Category",$E$13:$E15,$E38),0),""),"")</f>
        <v/>
      </c>
      <c r="U38">
        <f>+IFERROR(IF(COUNT(U$13:U15),ROUND(SUMIFS(U$13:U15,$F$13:$F15,"More than 1 percentage of shareholding",$E$13:$E15,$E38),0),""),"")&lt;=IFERROR(IF(COUNT(U$13:U15),ROUND(SUMIFS(U$13:U15,$F$13:$F15,"Category",$E$13:$E15,$E38),0),""),"")</f>
        <v/>
      </c>
      <c r="V38">
        <f>+IFERROR(IF(COUNT(V$13:V15),ROUND(SUMIFS(V$13:V15,$F$13:$F15,"More than 1 percentage of shareholding",$E$13:$E15,$E38),0),""),"")&lt;=IFERROR(IF(COUNT(V$13:V15),ROUND(SUMIFS(V$13:V15,$F$13:$F15,"Category",$E$13:$E15,$E38),0),""),"")</f>
        <v/>
      </c>
      <c r="W38">
        <f>+IFERROR(IF(COUNT(W$13:W15),ROUND(SUMIFS(W$13:W15,$F$13:$F15,"More than 1 percentage of shareholding",$E$13:$E15,$E38),0),""),"")&lt;=IFERROR(IF(COUNT(W$13:W15),ROUND(SUMIFS(W$13:W15,$F$13:$F15,"Category",$E$13:$E15,$E38),0),""),"")</f>
        <v/>
      </c>
      <c r="X38">
        <f>+IFERROR(IF(COUNT(X$13:X15),ROUND(SUMIFS(X$13:X15,$F$13:$F15,"More than 1 percentage of shareholding",$E$13:$E15,$E38),0),""),"")&lt;=IFERROR(IF(COUNT(X$13:X15),ROUND(SUMIFS(X$13:X15,$F$13:$F15,"Category",$E$13:$E15,$E38),0),""),"")</f>
        <v/>
      </c>
      <c r="Y38">
        <f>+IFERROR(IF(COUNT(Y$13:Y15),ROUND(SUMIFS(Y$13:Y15,$F$13:$F15,"More than 1 percentage of shareholding",$E$13:$E15,$E38),0),""),"")&lt;=IFERROR(IF(COUNT(Y$13:Y15),ROUND(SUMIFS(Y$13:Y15,$F$13:$F15,"Category",$E$13:$E15,$E38),0),""),"")</f>
        <v/>
      </c>
      <c r="Z38">
        <f>+IFERROR(IF(COUNT(Z$13:Z15),ROUND(SUMIFS(Z$13:Z15,$F$13:$F15,"More than 1 percentage of shareholding",$E$13:$E15,$E38),0),""),"")&lt;=IFERROR(IF(COUNT(Z$13:Z15),ROUND(SUMIFS(Z$13:Z15,$F$13:$F15,"Category",$E$13:$E15,$E38),0),""),"")</f>
        <v/>
      </c>
      <c r="AA38">
        <f>+IFERROR(IF(COUNT(AA$13:AA15),ROUND(SUMIFS(AA$13:AA15,$F$13:$F15,"More than 1 percentage of shareholding",$E$13:$E15,$E38),0),""),"")&lt;=IFERROR(IF(COUNT(AA$13:AA15),ROUND(SUMIFS(AA$13:AA15,$F$13:$F15,"Category",$E$13:$E15,$E38),0),""),"")</f>
        <v/>
      </c>
      <c r="AC38">
        <f>+IFERROR(IF(COUNT(AC$13:AC15),ROUND(SUMIFS(AC$13:AC15,$F$13:$F15,"More than 1 percentage of shareholding",$E$13:$E15,$E38),0),""),"")&lt;=IFERROR(IF(COUNT(AC$13:AC15),ROUND(SUMIFS(AC$13:AC15,$F$13:$F15,"Category",$E$13:$E15,$E38),0),""),"")</f>
        <v/>
      </c>
      <c r="AD38">
        <f>+IFERROR(IF(COUNT(AD$13:AD15),ROUND(SUMIFS(AD$13:AD15,$F$13:$F15,"More than 1 percentage of shareholding",$E$13:$E15,$E38),0),""),"")&lt;=IFERROR(IF(COUNT(AD$13:AD15),ROUND(SUMIFS(AD$13:AD15,$F$13:$F15,"Category",$E$13:$E15,$E38),0),""),"")</f>
        <v/>
      </c>
      <c r="AE38">
        <f>+IFERROR(IF(COUNT(AE$13:AE15),ROUND(SUMIFS(AE$13:AE15,$F$13:$F15,"More than 1 percentage of shareholding",$E$13:$E15,$E38),0),""),"")&lt;=IFERROR(IF(COUNT(AE$13:AE15),ROUND(SUMIFS(AE$13:AE15,$F$13:$F15,"Category",$E$13:$E15,$E38),0),""),"")</f>
        <v/>
      </c>
    </row>
    <row r="39" hidden="1">
      <c r="E39" s="364" t="inlineStr">
        <is>
          <t>Other</t>
        </is>
      </c>
      <c r="F39">
        <f>IF(COUNTIF(E$13:E28,E39)&gt;=1,COUNTIFS(E$13:E28,E39,F$13:F28,"Category"),"")</f>
        <v/>
      </c>
      <c r="G39" s="130" t="n"/>
      <c r="I39">
        <f>+IFERROR(IF(COUNT(I$13:I15),ROUND(SUMIFS(I$13:I15,$F$13:$F15,"More than 1 percentage of shareholding",$E$13:$E15,$E39),0),""),"")&lt;=IFERROR(IF(COUNT(I$13:I15),ROUND(SUMIFS(I$13:I15,$F$13:$F15,"Category",$E$13:$E15,$E39),0),""),"")</f>
        <v/>
      </c>
      <c r="J39">
        <f>+IFERROR(IF(COUNT(J$13:J15),ROUND(SUMIFS(J$13:J15,$F$13:$F15,"More than 1 percentage of shareholding",$E$13:$E15,$E39),0),""),"")&lt;=IFERROR(IF(COUNT(J$13:J15),ROUND(SUMIFS(J$13:J15,$F$13:$F15,"Category",$E$13:$E15,$E39),0),""),"")</f>
        <v/>
      </c>
      <c r="K39">
        <f>+IFERROR(IF(COUNT(K$13:K15),ROUND(SUMIFS(K$13:K15,$F$13:$F15,"More than 1 percentage of shareholding",$E$13:$E15,$E39),0),""),"")&lt;=IFERROR(IF(COUNT(K$13:K15),ROUND(SUMIFS(K$13:K15,$F$13:$F15,"Category",$E$13:$E15,$E39),0),""),"")</f>
        <v/>
      </c>
      <c r="L39">
        <f>+IFERROR(IF(COUNT(L$13:L15),ROUND(SUMIFS(L$13:L15,$F$13:$F15,"More than 1 percentage of shareholding",$E$13:$E15,$E39),0),""),"")&lt;=IFERROR(IF(COUNT(L$13:L15),ROUND(SUMIFS(L$13:L15,$F$13:$F15,"Category",$E$13:$E15,$E39),0),""),"")</f>
        <v/>
      </c>
      <c r="M39">
        <f>+IFERROR(IF(COUNT(M$13:M15),ROUND(SUMIFS(M$13:M15,$F$13:$F15,"More than 1 percentage of shareholding",$E$13:$E15,$E39),0),""),"")&lt;=IFERROR(IF(COUNT(M$13:M15),ROUND(SUMIFS(M$13:M15,$F$13:$F15,"Category",$E$13:$E15,$E39),0),""),"")</f>
        <v/>
      </c>
      <c r="N39">
        <f>+IFERROR(IF(COUNT(N$13:N15),ROUND(SUMIFS(N$13:N15,$F$13:$F15,"More than 1 percentage of shareholding",$E$13:$E15,$E39),0),""),"")&lt;=IFERROR(IF(COUNT(N$13:N15),ROUND(SUMIFS(N$13:N15,$F$13:$F15,"Category",$E$13:$E15,$E39),0),""),"")</f>
        <v/>
      </c>
      <c r="O39">
        <f>+IFERROR(IF(COUNT(O$13:O15),ROUND(SUMIFS(O$13:O15,$F$13:$F15,"More than 1 percentage of shareholding",$E$13:$E15,$E39),0),""),"")&lt;=IFERROR(IF(COUNT(O$13:O15),ROUND(SUMIFS(O$13:O15,$F$13:$F15,"Category",$E$13:$E15,$E39),0),""),"")</f>
        <v/>
      </c>
      <c r="P39">
        <f>+IFERROR(IF(COUNT(P$13:P15),ROUND(SUMIFS(P$13:P15,$F$13:$F15,"More than 1 percentage of shareholding",$E$13:$E15,$E39),0),""),"")&lt;=IFERROR(IF(COUNT(P$13:P15),ROUND(SUMIFS(P$13:P15,$F$13:$F15,"Category",$E$13:$E15,$E39),0),""),"")</f>
        <v/>
      </c>
      <c r="Q39">
        <f>+IFERROR(IF(COUNT(Q$13:Q15),ROUND(SUMIFS(Q$13:Q15,$F$13:$F15,"More than 1 percentage of shareholding",$E$13:$E15,$E39),0),""),"")&lt;=IFERROR(IF(COUNT(Q$13:Q15),ROUND(SUMIFS(Q$13:Q15,$F$13:$F15,"Category",$E$13:$E15,$E39),0),""),"")</f>
        <v/>
      </c>
      <c r="R39">
        <f>+IFERROR(IF(COUNT(R$13:R15),ROUND(SUMIFS(R$13:R15,$F$13:$F15,"More than 1 percentage of shareholding",$E$13:$E15,$E39),0),""),"")&lt;=IFERROR(IF(COUNT(R$13:R15),ROUND(SUMIFS(R$13:R15,$F$13:$F15,"Category",$E$13:$E15,$E39),0),""),"")</f>
        <v/>
      </c>
      <c r="S39">
        <f>+IFERROR(IF(COUNT(S$13:S15),ROUND(SUMIFS(S$13:S15,$F$13:$F15,"More than 1 percentage of shareholding",$E$13:$E15,$E39),0),""),"")&lt;=IFERROR(IF(COUNT(S$13:S15),ROUND(SUMIFS(S$13:S15,$F$13:$F15,"Category",$E$13:$E15,$E39),0),""),"")</f>
        <v/>
      </c>
      <c r="T39">
        <f>+IFERROR(IF(COUNT(T$13:T15),ROUND(SUMIFS(T$13:T15,$F$13:$F15,"More than 1 percentage of shareholding",$E$13:$E15,$E39),0),""),"")&lt;=IFERROR(IF(COUNT(T$13:T15),ROUND(SUMIFS(T$13:T15,$F$13:$F15,"Category",$E$13:$E15,$E39),0),""),"")</f>
        <v/>
      </c>
      <c r="U39">
        <f>+IFERROR(IF(COUNT(U$13:U15),ROUND(SUMIFS(U$13:U15,$F$13:$F15,"More than 1 percentage of shareholding",$E$13:$E15,$E39),0),""),"")&lt;=IFERROR(IF(COUNT(U$13:U15),ROUND(SUMIFS(U$13:U15,$F$13:$F15,"Category",$E$13:$E15,$E39),0),""),"")</f>
        <v/>
      </c>
      <c r="V39">
        <f>+IFERROR(IF(COUNT(V$13:V15),ROUND(SUMIFS(V$13:V15,$F$13:$F15,"More than 1 percentage of shareholding",$E$13:$E15,$E39),0),""),"")&lt;=IFERROR(IF(COUNT(V$13:V15),ROUND(SUMIFS(V$13:V15,$F$13:$F15,"Category",$E$13:$E15,$E39),0),""),"")</f>
        <v/>
      </c>
      <c r="W39">
        <f>+IFERROR(IF(COUNT(W$13:W15),ROUND(SUMIFS(W$13:W15,$F$13:$F15,"More than 1 percentage of shareholding",$E$13:$E15,$E39),0),""),"")&lt;=IFERROR(IF(COUNT(W$13:W15),ROUND(SUMIFS(W$13:W15,$F$13:$F15,"Category",$E$13:$E15,$E39),0),""),"")</f>
        <v/>
      </c>
      <c r="X39">
        <f>+IFERROR(IF(COUNT(X$13:X15),ROUND(SUMIFS(X$13:X15,$F$13:$F15,"More than 1 percentage of shareholding",$E$13:$E15,$E39),0),""),"")&lt;=IFERROR(IF(COUNT(X$13:X15),ROUND(SUMIFS(X$13:X15,$F$13:$F15,"Category",$E$13:$E15,$E39),0),""),"")</f>
        <v/>
      </c>
      <c r="Y39">
        <f>+IFERROR(IF(COUNT(Y$13:Y15),ROUND(SUMIFS(Y$13:Y15,$F$13:$F15,"More than 1 percentage of shareholding",$E$13:$E15,$E39),0),""),"")&lt;=IFERROR(IF(COUNT(Y$13:Y15),ROUND(SUMIFS(Y$13:Y15,$F$13:$F15,"Category",$E$13:$E15,$E39),0),""),"")</f>
        <v/>
      </c>
      <c r="Z39">
        <f>+IFERROR(IF(COUNT(Z$13:Z15),ROUND(SUMIFS(Z$13:Z15,$F$13:$F15,"More than 1 percentage of shareholding",$E$13:$E15,$E39),0),""),"")&lt;=IFERROR(IF(COUNT(Z$13:Z15),ROUND(SUMIFS(Z$13:Z15,$F$13:$F15,"Category",$E$13:$E15,$E39),0),""),"")</f>
        <v/>
      </c>
      <c r="AA39">
        <f>+IFERROR(IF(COUNT(AA$13:AA15),ROUND(SUMIFS(AA$13:AA15,$F$13:$F15,"More than 1 percentage of shareholding",$E$13:$E15,$E39),0),""),"")&lt;=IFERROR(IF(COUNT(AA$13:AA15),ROUND(SUMIFS(AA$13:AA15,$F$13:$F15,"Category",$E$13:$E15,$E39),0),""),"")</f>
        <v/>
      </c>
      <c r="AC39">
        <f>+IFERROR(IF(COUNT(AC$13:AC15),ROUND(SUMIFS(AC$13:AC15,$F$13:$F15,"More than 1 percentage of shareholding",$E$13:$E15,$E39),0),""),"")&lt;=IFERROR(IF(COUNT(AC$13:AC15),ROUND(SUMIFS(AC$13:AC15,$F$13:$F15,"Category",$E$13:$E15,$E39),0),""),"")</f>
        <v/>
      </c>
      <c r="AD39">
        <f>+IFERROR(IF(COUNT(AD$13:AD15),ROUND(SUMIFS(AD$13:AD15,$F$13:$F15,"More than 1 percentage of shareholding",$E$13:$E15,$E39),0),""),"")&lt;=IFERROR(IF(COUNT(AD$13:AD15),ROUND(SUMIFS(AD$13:AD15,$F$13:$F15,"Category",$E$13:$E15,$E39),0),""),"")</f>
        <v/>
      </c>
      <c r="AE39">
        <f>+IFERROR(IF(COUNT(AE$13:AE15),ROUND(SUMIFS(AE$13:AE15,$F$13:$F15,"More than 1 percentage of shareholding",$E$13:$E15,$E39),0),""),"")&lt;=IFERROR(IF(COUNT(AE$13:AE15),ROUND(SUMIFS(AE$13:AE15,$F$13:$F15,"Category",$E$13:$E15,$E39),0),""),"")</f>
        <v/>
      </c>
    </row>
    <row r="40" hidden="1">
      <c r="E40" s="364" t="n"/>
      <c r="G40" s="130" t="n"/>
    </row>
    <row r="41">
      <c r="G41" s="130" t="n"/>
    </row>
  </sheetData>
  <sheetProtection selectLockedCells="0" selectUnlockedCells="0" algorithmName="SHA-512" sheet="1" objects="1" insertRows="1" insertHyperlinks="1" autoFilter="1" scenarios="1" formatColumns="1" deleteColumns="1" insertColumns="1" pivotTables="1" deleteRows="1" formatCells="1" saltValue="pHuY8ZQHyGGOXeAcBmSqCQ==" formatRows="1" sort="1" spinCount="100000" hashValue="vXj+aHrosrggmye9dLMR20TKmp5ALg5mGhb3Q6J/67TvDzshbo8zPAoX42miVA4XD63H16WQFdAosWFD2tOPjA=="/>
  <mergeCells count="25">
    <mergeCell ref="S9:S11"/>
    <mergeCell ref="W9:W11"/>
    <mergeCell ref="L9:L11"/>
    <mergeCell ref="N9:N11"/>
    <mergeCell ref="D9:D11"/>
    <mergeCell ref="F9:F11"/>
    <mergeCell ref="G9:G11"/>
    <mergeCell ref="AC10:AE10"/>
    <mergeCell ref="X9:X11"/>
    <mergeCell ref="AC9:AE9"/>
    <mergeCell ref="I9:I11"/>
    <mergeCell ref="K9:K11"/>
    <mergeCell ref="M9:M11"/>
    <mergeCell ref="O9:R9"/>
    <mergeCell ref="U9:U11"/>
    <mergeCell ref="AA9:AA11"/>
    <mergeCell ref="O10:Q10"/>
    <mergeCell ref="Y9:Z10"/>
    <mergeCell ref="H9:H11"/>
    <mergeCell ref="T9:T11"/>
    <mergeCell ref="J9:J11"/>
    <mergeCell ref="V9:V11"/>
    <mergeCell ref="AB9:AB11"/>
    <mergeCell ref="R10:R11"/>
    <mergeCell ref="E9:E11"/>
  </mergeCells>
  <dataValidations count="9">
    <dataValidation sqref="AA13" showDropDown="0" showInputMessage="1" showErrorMessage="1" allowBlank="1" type="whole" operator="lessThanOrEqual">
      <formula1>M13</formula1>
    </dataValidation>
    <dataValidation sqref="I13:L13 O13:P13 S13:U13" showDropDown="0" showInputMessage="1" showErrorMessage="1" allowBlank="1" type="whole" operator="greaterThanOrEqual">
      <formula1>0</formula1>
    </dataValidation>
    <dataValidation sqref="H13" showDropDown="0" showInputMessage="1" showErrorMessage="1" allowBlank="1" prompt="[A-Z][A-Z][A-Z][A-Z][A-Z][0-9][0-9][0-9][0-9][A-Z]_x000a__x000a_In absence of PAN write : ZZZZZ9999Z_x000a_" type="textLength" operator="equal">
      <formula1>10</formula1>
    </dataValidation>
    <dataValidation sqref="F13" showDropDown="0" showInputMessage="1" showErrorMessage="1" allowBlank="1" type="list">
      <formula1>$AX$9:$AX$10</formula1>
    </dataValidation>
    <dataValidation sqref="AC13" showDropDown="0" showInputMessage="1" showErrorMessage="1" allowBlank="1" error="Sub-category (i) should be less than or equal to total number of shares." prompt="Sub-category (i) should be less than or equal to total number of shares." type="whole" operator="lessThanOrEqual">
      <formula1>M13</formula1>
    </dataValidation>
    <dataValidation sqref="AD13" showDropDown="0" showInputMessage="1" showErrorMessage="1" allowBlank="1" error="Sub-category (ii) should be less than or equal to total number of shares." prompt="Sub-category (ii) should be less than or equal to total number of shares." type="whole" operator="lessThanOrEqual">
      <formula1>M13</formula1>
    </dataValidation>
    <dataValidation sqref="AE13" showDropDown="0" showInputMessage="1" showErrorMessage="1" allowBlank="1" error="Sub-category (iii) should be less than or equal to total number of shares." prompt="Sub-category (iii) should be less than or equal to total number of shares." type="whole" operator="lessThanOrEqual">
      <formula1>M13</formula1>
    </dataValidation>
    <dataValidation sqref="Y13" showDropDown="0" showInputMessage="1" showErrorMessage="1" allowBlank="1" type="whole" operator="lessThanOrEqual">
      <formula1>M13</formula1>
    </dataValidation>
    <dataValidation sqref="E13" showDropDown="0" showInputMessage="1" showErrorMessage="1" allowBlank="1" type="list">
      <formula1>$AT$1:$BC$1</formula1>
    </dataValidation>
  </dataValidations>
  <hyperlinks>
    <hyperlink ref="G16" location="'Shareholding Pattern'!F40" display="Click here to go back"/>
    <hyperlink ref="H16" location="'Shareholding Pattern'!F40"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38.xml><?xml version="1.0" encoding="utf-8"?>
<worksheet xmlns="http://schemas.openxmlformats.org/spreadsheetml/2006/main">
  <sheetPr codeName="Sheet44">
    <tabColor rgb="FFB685DB"/>
    <outlinePr summaryBelow="1" summaryRight="1"/>
    <pageSetUpPr fitToPage="1"/>
  </sheetPr>
  <dimension ref="E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width="20.269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S7" t="inlineStr">
        <is>
          <t>NRI</t>
        </is>
      </c>
    </row>
    <row r="8" ht="15" customHeight="1">
      <c r="AS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S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S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c r="AS11" t="inlineStr">
        <is>
          <t>Clearing Members</t>
        </is>
      </c>
    </row>
    <row r="12" ht="20.25" customHeight="1">
      <c r="E12" s="7" t="inlineStr">
        <is>
          <t>B2(e)</t>
        </is>
      </c>
      <c r="F12" s="39" t="inlineStr">
        <is>
          <t>Foreign Portfolio Category II</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S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IF(COUNT(K13:$K$14999)=0,"",SUM(AE1:AE65531))</f>
        <v/>
      </c>
      <c r="AS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S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S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S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L5rb+izo93QfAbZqbe2AXQ==" formatRows="1" sort="1" spinCount="100000" hashValue="ukABxa8vMQyPAGMytZLubGUqbeKXA7XU5M3lsQEdejP3HUXFBrSy262IBYTxfmMQLCHe+61MkD8Bd08H0o2ur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47" display="Click here to go back"/>
    <hyperlink ref="G16" location="'Shareholding Pattern'!F47"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39.xml><?xml version="1.0" encoding="utf-8"?>
<worksheet xmlns="http://schemas.openxmlformats.org/spreadsheetml/2006/main">
  <sheetPr codeName="Sheet43">
    <tabColor rgb="FFB685DB"/>
    <outlinePr summaryBelow="1" summaryRight="1"/>
    <pageSetUpPr fitToPage="1"/>
  </sheetPr>
  <dimension ref="E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3"/>
    <col hidden="1" width="20.269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S7" t="inlineStr">
        <is>
          <t>NRI</t>
        </is>
      </c>
    </row>
    <row r="8" ht="15" customHeight="1">
      <c r="AS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S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S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c r="AS11" t="inlineStr">
        <is>
          <t>Clearing Members</t>
        </is>
      </c>
    </row>
    <row r="12" ht="20.25" customHeight="1">
      <c r="E12" s="7" t="inlineStr">
        <is>
          <t>B2(c)</t>
        </is>
      </c>
      <c r="F12" s="39" t="inlineStr">
        <is>
          <t>Sovereign Wealth(Foreign)</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S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IF(COUNT(K13:$K$14999)=0,"",SUM(AE1:AE65531))</f>
        <v/>
      </c>
      <c r="AS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S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S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S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5bF0WS/AD0jD87g2qjztTg==" formatRows="1" sort="1" spinCount="100000" hashValue="NymMOs1A4ICONAofPTkCRHlh1Phc7CXdonVOuyJ5VxdNSFT1KGHYDUoDdoMlaG3al+QSAuoOWl9JHpn21z/wo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45" display="Click here to go back"/>
    <hyperlink ref="G16" location="'Shareholding Pattern'!F45"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4.xml><?xml version="1.0" encoding="utf-8"?>
<worksheet xmlns="http://schemas.openxmlformats.org/spreadsheetml/2006/main">
  <sheetPr codeName="Sheet34">
    <outlinePr summaryBelow="1" summaryRight="1"/>
    <pageSetUpPr/>
  </sheetPr>
  <dimension ref="E2:AJ18"/>
  <sheetViews>
    <sheetView showGridLines="0" topLeftCell="D6" zoomScale="80" zoomScaleNormal="80" workbookViewId="0">
      <selection activeCell="G18" sqref="G18"/>
    </sheetView>
  </sheetViews>
  <sheetFormatPr baseColWidth="8" defaultColWidth="0" defaultRowHeight="14.5"/>
  <cols>
    <col hidden="1" width="2.54296875" customWidth="1" min="1" max="1"/>
    <col hidden="1" width="9.1796875" customWidth="1" min="2" max="3"/>
    <col width="2.26953125" customWidth="1" min="4" max="4"/>
    <col width="7.1796875" customWidth="1" min="5" max="5"/>
    <col width="35.7265625" customWidth="1" min="6" max="6"/>
    <col width="16" customWidth="1" min="7" max="7"/>
    <col width="24.26953125" customWidth="1" min="8" max="8"/>
    <col width="16.7265625" customWidth="1" min="9" max="11"/>
    <col width="25.7265625" customWidth="1" min="12" max="12"/>
    <col width="15.7265625" customWidth="1" min="13" max="13"/>
    <col width="15.7265625" customWidth="1" style="49" min="14" max="15"/>
    <col width="15.7265625" customWidth="1" min="16" max="16"/>
    <col width="21.26953125" customWidth="1" min="17" max="17"/>
    <col width="16.7265625" customWidth="1" min="18" max="19"/>
    <col width="21.453125" customWidth="1" min="20" max="21"/>
    <col width="25.7265625" customWidth="1" min="22" max="22"/>
    <col width="18.81640625" customWidth="1" min="23" max="23"/>
    <col width="16.7265625" customWidth="1" min="24" max="32"/>
    <col width="17.1796875" bestFit="1" customWidth="1" min="33" max="33"/>
    <col width="17.1796875" customWidth="1" min="34" max="36"/>
    <col width="3.7265625" customWidth="1" min="37" max="37"/>
    <col hidden="1" width="3.7265625" customWidth="1" min="38" max="38"/>
    <col hidden="1" width="9.1796875" customWidth="1" min="39" max="16384"/>
  </cols>
  <sheetData>
    <row r="1" hidden="1"/>
    <row r="2" hidden="1">
      <c r="G2" t="inlineStr">
        <is>
          <t>Number of shareholders</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s="49" t="inlineStr">
        <is>
          <t>Number of voting rights held by differential voting rights</t>
        </is>
      </c>
      <c r="O2" s="49" t="inlineStr">
        <is>
          <t>Total Number of voting rights</t>
        </is>
      </c>
      <c r="P2" t="inlineStr">
        <is>
          <t>Percentage of total number of voting rights</t>
        </is>
      </c>
      <c r="Q2" t="inlineStr">
        <is>
          <t>Number of shares underlying outstanding convertible securities</t>
        </is>
      </c>
      <c r="R2" t="inlineStr">
        <is>
          <t>Number of warrant</t>
        </is>
      </c>
      <c r="S2" t="inlineStr">
        <is>
          <t>Number of shares underlying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Number of share under sub category one</t>
        </is>
      </c>
      <c r="AI2" t="inlineStr">
        <is>
          <t>Number of share under sub category two</t>
        </is>
      </c>
      <c r="AJ2" t="inlineStr">
        <is>
          <t>Number of share under sub category three</t>
        </is>
      </c>
    </row>
    <row r="3" hidden="1"/>
    <row r="4" hidden="1"/>
    <row r="5" hidden="1"/>
    <row r="8" ht="30" customHeight="1">
      <c r="E8" s="649" t="inlineStr">
        <is>
          <t>Table I - Summary Statement holding of specified securities</t>
        </is>
      </c>
      <c r="F8" s="31" t="n"/>
      <c r="G8" s="31" t="n"/>
      <c r="H8" s="31" t="n"/>
      <c r="I8" s="31" t="n"/>
      <c r="J8" s="31" t="n"/>
      <c r="K8" s="31" t="n"/>
      <c r="L8" s="31" t="n"/>
      <c r="M8" s="31" t="n"/>
      <c r="N8" s="31" t="n"/>
      <c r="O8" s="31" t="n"/>
      <c r="P8" s="31" t="n"/>
      <c r="Q8" s="31" t="n"/>
      <c r="R8" s="31" t="n"/>
      <c r="S8" s="31" t="n"/>
      <c r="T8" s="31" t="n"/>
      <c r="U8" s="31" t="n"/>
      <c r="V8" s="31" t="n"/>
      <c r="W8" s="31" t="n"/>
      <c r="X8" s="31" t="n"/>
      <c r="Y8" s="31" t="n"/>
      <c r="Z8" s="31" t="n"/>
      <c r="AA8" s="31" t="n"/>
      <c r="AB8" s="31" t="n"/>
      <c r="AC8" s="31" t="n"/>
      <c r="AD8" s="31" t="n"/>
      <c r="AE8" s="31" t="n"/>
      <c r="AF8" s="31" t="n"/>
      <c r="AG8" s="31" t="n"/>
      <c r="AH8" s="31" t="n"/>
      <c r="AI8" s="31" t="n"/>
      <c r="AJ8" s="32" t="n"/>
    </row>
    <row r="9" ht="22.5" customHeight="1">
      <c r="E9" s="650" t="inlineStr">
        <is>
          <t>Note : Data will be automatically populated from shareholding pattern sheet -  Data Entry Restricted in this sheet</t>
        </is>
      </c>
      <c r="F9" s="637" t="n"/>
      <c r="G9" s="637" t="n"/>
      <c r="H9" s="637" t="n"/>
      <c r="I9" s="637" t="n"/>
      <c r="J9" s="637" t="n"/>
      <c r="K9" s="637" t="n"/>
      <c r="L9" s="637" t="n"/>
      <c r="M9" s="637" t="n"/>
      <c r="N9" s="637" t="n"/>
      <c r="O9" s="637" t="n"/>
      <c r="P9" s="637" t="n"/>
      <c r="Q9" s="637" t="n"/>
      <c r="R9" s="637" t="n"/>
      <c r="S9" s="637" t="n"/>
      <c r="T9" s="637" t="n"/>
      <c r="U9" s="637" t="n"/>
      <c r="V9" s="637" t="n"/>
      <c r="W9" s="637" t="n"/>
      <c r="X9" s="637" t="n"/>
      <c r="Y9" s="637" t="n"/>
      <c r="Z9" s="637" t="n"/>
      <c r="AA9" s="637" t="n"/>
      <c r="AB9" s="637" t="n"/>
      <c r="AC9" s="637" t="n"/>
      <c r="AD9" s="637" t="n"/>
      <c r="AE9" s="637" t="n"/>
      <c r="AF9" s="637" t="n"/>
      <c r="AG9" s="637" t="n"/>
      <c r="AH9" s="637" t="n"/>
      <c r="AI9" s="637" t="n"/>
      <c r="AJ9" s="135" t="n"/>
    </row>
    <row r="10" ht="27" customHeight="1">
      <c r="E10" s="475" t="inlineStr">
        <is>
          <t>Category
(I)</t>
        </is>
      </c>
      <c r="F10" s="475" t="inlineStr">
        <is>
          <t>Category of shareholder
(II)</t>
        </is>
      </c>
      <c r="G10" s="475" t="inlineStr">
        <is>
          <t>Nos. Of shareholders
(III)</t>
        </is>
      </c>
      <c r="H10" s="475" t="inlineStr">
        <is>
          <t>No. of fully paid up equity shares held
(IV)</t>
        </is>
      </c>
      <c r="I10" s="475" t="inlineStr">
        <is>
          <t>No. Of Partly paid-up equity shares held
(V)</t>
        </is>
      </c>
      <c r="J10" s="475" t="inlineStr">
        <is>
          <t>No. Of shares underlying Depository Receipts
(VI)</t>
        </is>
      </c>
      <c r="K10" s="475" t="inlineStr">
        <is>
          <t>Total nos. shares
held
(VII) = (IV)+(V)+ (VI)</t>
        </is>
      </c>
      <c r="L10" s="475" t="inlineStr">
        <is>
          <t>Shareholding as a % of total no. of shares (calculated as per SCRR, 1957)
(VIII)
As a % of (A+B+C2)</t>
        </is>
      </c>
      <c r="M10" s="578" t="inlineStr">
        <is>
          <t>Number of Voting Rights
held in each class of
securities
(IX)</t>
        </is>
      </c>
      <c r="N10" s="637" t="n"/>
      <c r="O10" s="637" t="n"/>
      <c r="P10" s="135" t="n"/>
      <c r="Q10" s="493" t="inlineStr">
        <is>
          <t>No. Of Shares Underlying Outstanding convertible securities
(XA)</t>
        </is>
      </c>
      <c r="R10" s="493" t="inlineStr">
        <is>
          <t>No. of Shares Underlying Outstanding Warrants 
(XB)</t>
        </is>
      </c>
      <c r="S10" s="493" t="inlineStr">
        <is>
          <t>No. Of Outstanding ESOP Granted (XC)</t>
        </is>
      </c>
      <c r="T10" s="475" t="inlineStr">
        <is>
          <t>No. of Shares Underlying Outstanding convertible securities, No. of Warrants and ESOP etc.
(X) = (XA+XB+XC)</t>
        </is>
      </c>
      <c r="U10" s="475" t="inlineStr">
        <is>
          <t>Total No. of shares on fully diluted basis (including warrants, ESOP, Convertible Securities etc.) (XI)=(VII+X)</t>
        </is>
      </c>
      <c r="V10" s="475" t="inlineStr">
        <is>
          <t>Shareholding , as a % assuming full conversion of convertible securities ( as a percentage of diluted share capital)
(XII)= (VII)+(X)
As a % of (A+B+C2)</t>
        </is>
      </c>
      <c r="W10" s="475" t="inlineStr">
        <is>
          <t>Number of Locked in shares
(XIII)</t>
        </is>
      </c>
      <c r="X10" s="639" t="n"/>
      <c r="Y10" s="475" t="inlineStr">
        <is>
          <t>Number of Shares pledged
(XIV)</t>
        </is>
      </c>
      <c r="Z10" s="639" t="n"/>
      <c r="AA10" s="475" t="inlineStr">
        <is>
          <t>Non-Disposal Undertaking
(XV)</t>
        </is>
      </c>
      <c r="AB10" s="639" t="n"/>
      <c r="AC10" s="475" t="inlineStr">
        <is>
          <t>Other encumbrances, if any
(XVI)</t>
        </is>
      </c>
      <c r="AD10" s="639" t="n"/>
      <c r="AE10" s="475" t="inlineStr">
        <is>
          <t>Total Number of Shares encumbered 
(XVII) = (XIV+XV+XVI)</t>
        </is>
      </c>
      <c r="AF10" s="639" t="n"/>
      <c r="AG10" s="475" t="inlineStr">
        <is>
          <t>Number of equity shares held in dematerialized form 
(XVIII)</t>
        </is>
      </c>
      <c r="AH10" s="244" t="inlineStr">
        <is>
          <t>Sub-categorization of shares</t>
        </is>
      </c>
      <c r="AI10" s="31" t="n"/>
      <c r="AJ10" s="32" t="n"/>
    </row>
    <row r="11" ht="24" customHeight="1">
      <c r="E11" s="605" t="n"/>
      <c r="F11" s="605" t="n"/>
      <c r="G11" s="605" t="n"/>
      <c r="H11" s="605" t="n"/>
      <c r="I11" s="605" t="n"/>
      <c r="J11" s="605" t="n"/>
      <c r="K11" s="605" t="n"/>
      <c r="L11" s="605" t="n"/>
      <c r="M11" s="244" t="inlineStr">
        <is>
          <t>No of Voting  (XIV)  Rights</t>
        </is>
      </c>
      <c r="N11" s="31" t="n"/>
      <c r="O11" s="32" t="n"/>
      <c r="P11" s="476" t="inlineStr">
        <is>
          <t>Total as a % of
(A+B+C)</t>
        </is>
      </c>
      <c r="Q11" s="605" t="n"/>
      <c r="R11" s="605" t="n"/>
      <c r="S11" s="605" t="n"/>
      <c r="T11" s="605" t="n"/>
      <c r="U11" s="605" t="n"/>
      <c r="V11" s="605" t="n"/>
      <c r="W11" s="67" t="n"/>
      <c r="X11" s="135" t="n"/>
      <c r="Y11" s="67" t="n"/>
      <c r="Z11" s="135" t="n"/>
      <c r="AA11" s="67" t="n"/>
      <c r="AB11" s="135" t="n"/>
      <c r="AC11" s="67" t="n"/>
      <c r="AD11" s="135" t="n"/>
      <c r="AE11" s="67" t="n"/>
      <c r="AF11" s="135" t="n"/>
      <c r="AG11" s="605" t="n"/>
      <c r="AH11" s="244" t="inlineStr">
        <is>
          <t>Shareholding (No. of shares) under</t>
        </is>
      </c>
      <c r="AI11" s="31" t="n"/>
      <c r="AJ11" s="32" t="n"/>
    </row>
    <row r="12" ht="79.5" customHeight="1">
      <c r="E12" s="606" t="n"/>
      <c r="F12" s="606" t="n"/>
      <c r="G12" s="606" t="n"/>
      <c r="H12" s="606" t="n"/>
      <c r="I12" s="606" t="n"/>
      <c r="J12" s="606" t="n"/>
      <c r="K12" s="606" t="n"/>
      <c r="L12" s="606" t="n"/>
      <c r="M12" s="476" t="inlineStr">
        <is>
          <t>Class
eg:X</t>
        </is>
      </c>
      <c r="N12" s="562" t="inlineStr">
        <is>
          <t>Class
eg:Y</t>
        </is>
      </c>
      <c r="O12" s="562" t="inlineStr">
        <is>
          <t>Total</t>
        </is>
      </c>
      <c r="P12" s="606" t="n"/>
      <c r="Q12" s="606" t="n"/>
      <c r="R12" s="606" t="n"/>
      <c r="S12" s="606" t="n"/>
      <c r="T12" s="606" t="n"/>
      <c r="U12" s="606" t="n"/>
      <c r="V12" s="606" t="n"/>
      <c r="W12" s="476" t="inlineStr">
        <is>
          <t>No.
(a)</t>
        </is>
      </c>
      <c r="X12" s="476" t="inlineStr">
        <is>
          <t>As a % of total Shares held
(b)</t>
        </is>
      </c>
      <c r="Y12" s="476" t="inlineStr">
        <is>
          <t>No.
(a)</t>
        </is>
      </c>
      <c r="Z12" s="476" t="inlineStr">
        <is>
          <t>As a % of total Shares held
(b)</t>
        </is>
      </c>
      <c r="AA12" s="476" t="inlineStr">
        <is>
          <t>No.
(a)</t>
        </is>
      </c>
      <c r="AB12" s="476" t="inlineStr">
        <is>
          <t>As a % of total Shares held
(b)</t>
        </is>
      </c>
      <c r="AC12" s="476" t="inlineStr">
        <is>
          <t>No.
(a)</t>
        </is>
      </c>
      <c r="AD12" s="476" t="inlineStr">
        <is>
          <t>As a % of total Shares held
(b)</t>
        </is>
      </c>
      <c r="AE12" s="476" t="inlineStr">
        <is>
          <t>No.
(a)</t>
        </is>
      </c>
      <c r="AF12" s="476" t="inlineStr">
        <is>
          <t>As a % of total Shares held
(b)</t>
        </is>
      </c>
      <c r="AG12" s="606" t="n"/>
      <c r="AH12" s="244" t="inlineStr">
        <is>
          <t>Sub-category (i)</t>
        </is>
      </c>
      <c r="AI12" s="244" t="inlineStr">
        <is>
          <t>Sub-category (ii)</t>
        </is>
      </c>
      <c r="AJ12" s="244" t="inlineStr">
        <is>
          <t>Sub-category (iii)</t>
        </is>
      </c>
    </row>
    <row r="13" ht="20.15" customHeight="1">
      <c r="E13" s="48" t="inlineStr">
        <is>
          <t>(A)</t>
        </is>
      </c>
      <c r="F13" s="42" t="inlineStr">
        <is>
          <t>Promoter &amp; Promoter Group</t>
        </is>
      </c>
      <c r="G13" s="651">
        <f>+IFERROR(IF(COUNT('Shareholding Pattern'!H26),('Shareholding Pattern'!H26),""),"")</f>
        <v/>
      </c>
      <c r="H13" s="651">
        <f>+IFERROR(IF(COUNT('Shareholding Pattern'!I26),('Shareholding Pattern'!I26),""),"")</f>
        <v/>
      </c>
      <c r="I13" s="651">
        <f>+IFERROR(IF(COUNT('Shareholding Pattern'!J26),('Shareholding Pattern'!J26),""),"")</f>
        <v/>
      </c>
      <c r="J13" s="651">
        <f>+IFERROR(IF(COUNT('Shareholding Pattern'!K26),('Shareholding Pattern'!K26),""),"")</f>
        <v/>
      </c>
      <c r="K13" s="651">
        <f>+IFERROR(IF(COUNT('Shareholding Pattern'!L26),('Shareholding Pattern'!L26),""),"")</f>
        <v/>
      </c>
      <c r="L13" s="652">
        <f>+IFERROR(IF(COUNT('Shareholding Pattern'!M26),('Shareholding Pattern'!M26),""),"")</f>
        <v/>
      </c>
      <c r="M13" s="652">
        <f>+IFERROR(IF(COUNT('Shareholding Pattern'!N26),('Shareholding Pattern'!N26),""),"")</f>
        <v/>
      </c>
      <c r="N13" s="99">
        <f>+IFERROR(IF(COUNT('Shareholding Pattern'!O26),('Shareholding Pattern'!O26),""),"")</f>
        <v/>
      </c>
      <c r="O13" s="99">
        <f>+IFERROR(IF(COUNT('Shareholding Pattern'!P26),('Shareholding Pattern'!P26),""),"")</f>
        <v/>
      </c>
      <c r="P13" s="652">
        <f>+IFERROR(IF(COUNT('Shareholding Pattern'!Q26),('Shareholding Pattern'!Q26),""),"")</f>
        <v/>
      </c>
      <c r="Q13" s="651">
        <f>+IFERROR(IF(COUNT('Shareholding Pattern'!R26),('Shareholding Pattern'!R26),""),"")</f>
        <v/>
      </c>
      <c r="R13" s="651">
        <f>+IFERROR(IF(COUNT('Shareholding Pattern'!S26),('Shareholding Pattern'!S26),""),"")</f>
        <v/>
      </c>
      <c r="S13" s="651">
        <f>+IFERROR(IF(COUNT('Shareholding Pattern'!T26),('Shareholding Pattern'!T26),""),"")</f>
        <v/>
      </c>
      <c r="T13" s="651">
        <f>+IFERROR(IF(COUNT('Shareholding Pattern'!U26),('Shareholding Pattern'!U26),""),"")</f>
        <v/>
      </c>
      <c r="U13" s="651">
        <f>+IFERROR(IF(COUNT('Shareholding Pattern'!V26),('Shareholding Pattern'!V26),""),"")</f>
        <v/>
      </c>
      <c r="V13" s="652">
        <f>+IFERROR(IF(COUNT('Shareholding Pattern'!W26),('Shareholding Pattern'!W26),""),"")</f>
        <v/>
      </c>
      <c r="W13" s="651">
        <f>+IFERROR(IF(COUNT('Shareholding Pattern'!X26),('Shareholding Pattern'!X26),""),"")</f>
        <v/>
      </c>
      <c r="X13" s="652">
        <f>+IFERROR(IF(COUNT('Shareholding Pattern'!Y26),('Shareholding Pattern'!Y26),""),"")</f>
        <v/>
      </c>
      <c r="Y13" s="651">
        <f>+IFERROR(IF(COUNT('Shareholding Pattern'!Z26),('Shareholding Pattern'!Z26),""),"")</f>
        <v/>
      </c>
      <c r="Z13" s="652">
        <f>+IFERROR(IF(COUNT('Shareholding Pattern'!AA26),('Shareholding Pattern'!AA26),""),"")</f>
        <v/>
      </c>
      <c r="AA13" s="651">
        <f>+IFERROR(IF(COUNT('Shareholding Pattern'!AB26),('Shareholding Pattern'!AB26),""),"")</f>
        <v/>
      </c>
      <c r="AB13" s="652">
        <f>+IFERROR(IF(COUNT('Shareholding Pattern'!AC26),('Shareholding Pattern'!AC26),""),"")</f>
        <v/>
      </c>
      <c r="AC13" s="651">
        <f>+IFERROR(IF(COUNT('Shareholding Pattern'!AD26),('Shareholding Pattern'!AD26),""),"")</f>
        <v/>
      </c>
      <c r="AD13" s="652">
        <f>+IFERROR(IF(COUNT('Shareholding Pattern'!AE26),('Shareholding Pattern'!AE26),""),"")</f>
        <v/>
      </c>
      <c r="AE13" s="651">
        <f>+IFERROR(IF(COUNT('Shareholding Pattern'!AF26),('Shareholding Pattern'!AF26),""),"")</f>
        <v/>
      </c>
      <c r="AF13" s="652">
        <f>+IFERROR(IF(COUNT('Shareholding Pattern'!AG26),('Shareholding Pattern'!AG26),""),"")</f>
        <v/>
      </c>
      <c r="AG13" s="651">
        <f>+IFERROR(IF(COUNT('Shareholding Pattern'!AH26),('Shareholding Pattern'!AH26),""),"")</f>
        <v/>
      </c>
      <c r="AH13" s="653" t="n"/>
      <c r="AI13" s="654" t="n"/>
      <c r="AJ13" s="655" t="n"/>
    </row>
    <row r="14" ht="20.15" customHeight="1">
      <c r="E14" s="48" t="inlineStr">
        <is>
          <t>(B)</t>
        </is>
      </c>
      <c r="F14" s="41" t="inlineStr">
        <is>
          <t>Public</t>
        </is>
      </c>
      <c r="G14" s="651">
        <f>+IFERROR(IF(COUNT('Shareholding Pattern'!H71),('Shareholding Pattern'!H71),""),"")</f>
        <v/>
      </c>
      <c r="H14" s="651">
        <f>+IFERROR(IF(COUNT('Shareholding Pattern'!I71),('Shareholding Pattern'!I71),""),"")</f>
        <v/>
      </c>
      <c r="I14" s="651">
        <f>+IFERROR(IF(COUNT('Shareholding Pattern'!J71),('Shareholding Pattern'!J71),""),"")</f>
        <v/>
      </c>
      <c r="J14" s="651">
        <f>+IFERROR(IF(COUNT('Shareholding Pattern'!K71),('Shareholding Pattern'!K71),""),"")</f>
        <v/>
      </c>
      <c r="K14" s="651">
        <f>+IFERROR(IF(COUNT('Shareholding Pattern'!L71),('Shareholding Pattern'!L71),""),"")</f>
        <v/>
      </c>
      <c r="L14" s="652">
        <f>+IFERROR(IF(COUNT('Shareholding Pattern'!M71),('Shareholding Pattern'!M71),""),"")</f>
        <v/>
      </c>
      <c r="M14" s="178">
        <f>+IFERROR(IF(COUNT('Shareholding Pattern'!N71),('Shareholding Pattern'!N71),""),"")</f>
        <v/>
      </c>
      <c r="N14" s="99">
        <f>+IFERROR(IF(COUNT('Shareholding Pattern'!O71),('Shareholding Pattern'!O71),""),"")</f>
        <v/>
      </c>
      <c r="O14" s="99">
        <f>+IFERROR(IF(COUNT('Shareholding Pattern'!P71),('Shareholding Pattern'!P71),""),"")</f>
        <v/>
      </c>
      <c r="P14" s="652">
        <f>+IFERROR(IF(COUNT('Shareholding Pattern'!Q71),('Shareholding Pattern'!Q71),""),"")</f>
        <v/>
      </c>
      <c r="Q14" s="651">
        <f>+IFERROR(IF(COUNT('Shareholding Pattern'!R71),('Shareholding Pattern'!R71),""),"")</f>
        <v/>
      </c>
      <c r="R14" s="651">
        <f>+IFERROR(IF(COUNT('Shareholding Pattern'!S71),('Shareholding Pattern'!S71),""),"")</f>
        <v/>
      </c>
      <c r="S14" s="651">
        <f>+IFERROR(IF(COUNT('Shareholding Pattern'!T71),('Shareholding Pattern'!T71),""),"")</f>
        <v/>
      </c>
      <c r="T14" s="651">
        <f>+IFERROR(IF(COUNT('Shareholding Pattern'!U71),('Shareholding Pattern'!U71),""),"")</f>
        <v/>
      </c>
      <c r="U14" s="651">
        <f>+IFERROR(IF(COUNT('Shareholding Pattern'!V71),('Shareholding Pattern'!V71),""),"")</f>
        <v/>
      </c>
      <c r="V14" s="652">
        <f>+IFERROR(IF(COUNT('Shareholding Pattern'!W71),('Shareholding Pattern'!W71),""),"")</f>
        <v/>
      </c>
      <c r="W14" s="651">
        <f>+IFERROR(IF(COUNT('Shareholding Pattern'!X71),('Shareholding Pattern'!X71),""),"")</f>
        <v/>
      </c>
      <c r="X14" s="656">
        <f>+IFERROR(IF(COUNT('Shareholding Pattern'!Y71),('Shareholding Pattern'!Y71),""),"")</f>
        <v/>
      </c>
      <c r="Y14" s="657" t="n"/>
      <c r="Z14" s="658" t="n"/>
      <c r="AA14" s="658" t="n"/>
      <c r="AB14" s="658" t="n"/>
      <c r="AC14" s="658" t="n"/>
      <c r="AD14" s="658" t="n"/>
      <c r="AE14" s="658" t="n"/>
      <c r="AF14" s="659" t="n"/>
      <c r="AG14" s="660">
        <f>+IFERROR(IF(COUNT('Shareholding Pattern'!AH71),('Shareholding Pattern'!AH71),""),"")</f>
        <v/>
      </c>
      <c r="AH14" s="651">
        <f>+IFERROR(IF(COUNT('Shareholding Pattern'!AI71),('Shareholding Pattern'!AI71),""),"")</f>
        <v/>
      </c>
      <c r="AI14" s="651">
        <f>+IFERROR(IF(COUNT('Shareholding Pattern'!AJ71),('Shareholding Pattern'!AJ71),""),"")</f>
        <v/>
      </c>
      <c r="AJ14" s="651">
        <f>+IFERROR(IF(COUNT('Shareholding Pattern'!AK71),('Shareholding Pattern'!AK71),""),"")</f>
        <v/>
      </c>
    </row>
    <row r="15" ht="20.15" customHeight="1">
      <c r="E15" s="48" t="inlineStr">
        <is>
          <t>(C)</t>
        </is>
      </c>
      <c r="F15" s="42" t="inlineStr">
        <is>
          <t>Non Promoter- Non Public</t>
        </is>
      </c>
      <c r="G15" s="651">
        <f>+IFERROR(IF(COUNT('Shareholding Pattern'!H77),('Shareholding Pattern'!H77),""),"")</f>
        <v/>
      </c>
      <c r="H15" s="651">
        <f>+IFERROR(IF(COUNT('Shareholding Pattern'!I77),('Shareholding Pattern'!I77),""),"")</f>
        <v/>
      </c>
      <c r="I15" s="651">
        <f>+IFERROR(IF(COUNT('Shareholding Pattern'!J77),('Shareholding Pattern'!J77),""),"")</f>
        <v/>
      </c>
      <c r="J15" s="651">
        <f>+IFERROR(IF(COUNT('Shareholding Pattern'!K77),('Shareholding Pattern'!K77),""),"")</f>
        <v/>
      </c>
      <c r="K15" s="651">
        <f>+IFERROR(IF(COUNT('Shareholding Pattern'!L77),('Shareholding Pattern'!L77),""),"")</f>
        <v/>
      </c>
      <c r="L15" s="661" t="n"/>
      <c r="M15" s="651">
        <f>+IFERROR(IF(COUNT('Shareholding Pattern'!N77),('Shareholding Pattern'!N77),""),"")</f>
        <v/>
      </c>
      <c r="N15" s="99">
        <f>+IFERROR(IF(COUNT('Shareholding Pattern'!O77),('Shareholding Pattern'!O77),""),"")</f>
        <v/>
      </c>
      <c r="O15" s="99">
        <f>+IFERROR(IF(COUNT('Shareholding Pattern'!P77),('Shareholding Pattern'!P77),""),"")</f>
        <v/>
      </c>
      <c r="P15" s="652">
        <f>+IFERROR(IF(COUNT('Shareholding Pattern'!Q77),('Shareholding Pattern'!Q77),""),"")</f>
        <v/>
      </c>
      <c r="Q15" s="651">
        <f>+IFERROR(IF(COUNT('Shareholding Pattern'!R77),('Shareholding Pattern'!R77),""),"")</f>
        <v/>
      </c>
      <c r="R15" s="651">
        <f>+IFERROR(IF(COUNT('Shareholding Pattern'!S77),('Shareholding Pattern'!S77),""),"")</f>
        <v/>
      </c>
      <c r="S15" s="651">
        <f>+IFERROR(IF(COUNT('Shareholding Pattern'!T77),('Shareholding Pattern'!T77),""),"")</f>
        <v/>
      </c>
      <c r="T15" s="651">
        <f>+IFERROR(IF(COUNT('Shareholding Pattern'!U77),('Shareholding Pattern'!U77),""),"")</f>
        <v/>
      </c>
      <c r="U15" s="651">
        <f>+IFERROR(IF(COUNT('Shareholding Pattern'!V77),('Shareholding Pattern'!V77),""),"")</f>
        <v/>
      </c>
      <c r="V15" s="661" t="n"/>
      <c r="W15" s="651">
        <f>+IFERROR(IF(COUNT('Shareholding Pattern'!X77),('Shareholding Pattern'!X77),""),"")</f>
        <v/>
      </c>
      <c r="X15" s="656">
        <f>+IFERROR(IF(COUNT('Shareholding Pattern'!Y77),('Shareholding Pattern'!Y77),""),"")</f>
        <v/>
      </c>
      <c r="Y15" s="662" t="n"/>
      <c r="Z15" s="663" t="n"/>
      <c r="AA15" s="663" t="n"/>
      <c r="AB15" s="663" t="n"/>
      <c r="AC15" s="663" t="n"/>
      <c r="AD15" s="663" t="n"/>
      <c r="AE15" s="663" t="n"/>
      <c r="AF15" s="664" t="n"/>
      <c r="AG15" s="660">
        <f>+IFERROR(IF(COUNT('Shareholding Pattern'!AH77),('Shareholding Pattern'!AH77),""),"")</f>
        <v/>
      </c>
      <c r="AH15" s="665" t="n"/>
      <c r="AI15" s="666" t="n"/>
      <c r="AJ15" s="667" t="n"/>
    </row>
    <row r="16" ht="20.15" customHeight="1">
      <c r="E16" s="356" t="inlineStr">
        <is>
          <t>(C1)</t>
        </is>
      </c>
      <c r="F16" s="56" t="inlineStr">
        <is>
          <t>Shares underlying DRs</t>
        </is>
      </c>
      <c r="G16" s="651">
        <f>+IFERROR(IF(COUNT('Shareholding Pattern'!H75),('Shareholding Pattern'!H75),""),"")</f>
        <v/>
      </c>
      <c r="H16" s="651">
        <f>+IFERROR(IF(COUNT('Shareholding Pattern'!I75),('Shareholding Pattern'!I75),""),"")</f>
        <v/>
      </c>
      <c r="I16" s="651">
        <f>+IFERROR(IF(COUNT('Shareholding Pattern'!J75),('Shareholding Pattern'!J75),""),"")</f>
        <v/>
      </c>
      <c r="J16" s="651">
        <f>+IFERROR(IF(COUNT('Shareholding Pattern'!K75),('Shareholding Pattern'!K75),""),"")</f>
        <v/>
      </c>
      <c r="K16" s="651">
        <f>+IFERROR(IF(COUNT('Shareholding Pattern'!L75),('Shareholding Pattern'!L75),""),"")</f>
        <v/>
      </c>
      <c r="L16" s="668" t="n"/>
      <c r="M16" s="652">
        <f>+IFERROR(IF(COUNT('Shareholding Pattern'!N75),('Shareholding Pattern'!N75),""),"")</f>
        <v/>
      </c>
      <c r="N16" s="99">
        <f>+IFERROR(IF(COUNT('Shareholding Pattern'!O75),('Shareholding Pattern'!O75),""),"")</f>
        <v/>
      </c>
      <c r="O16" s="99">
        <f>+IFERROR(IF(COUNT('Shareholding Pattern'!P75),('Shareholding Pattern'!P75),""),"")</f>
        <v/>
      </c>
      <c r="P16" s="652">
        <f>+IFERROR(IF(COUNT('Shareholding Pattern'!Q75),('Shareholding Pattern'!Q75),""),"")</f>
        <v/>
      </c>
      <c r="Q16" s="651">
        <f>+IFERROR(IF(COUNT('Shareholding Pattern'!R75),('Shareholding Pattern'!R75),""),"")</f>
        <v/>
      </c>
      <c r="R16" s="651">
        <f>+IFERROR(IF(COUNT('Shareholding Pattern'!S75),('Shareholding Pattern'!S75),""),"")</f>
        <v/>
      </c>
      <c r="S16" s="651">
        <f>+IFERROR(IF(COUNT('Shareholding Pattern'!T75),('Shareholding Pattern'!T75),""),"")</f>
        <v/>
      </c>
      <c r="T16" s="651">
        <f>+IFERROR(IF(COUNT('Shareholding Pattern'!U75),('Shareholding Pattern'!U75),""),"")</f>
        <v/>
      </c>
      <c r="U16" s="651">
        <f>+IFERROR(IF(COUNT('Shareholding Pattern'!V75),('Shareholding Pattern'!V75),""),"")</f>
        <v/>
      </c>
      <c r="V16" s="668" t="n"/>
      <c r="W16" s="651">
        <f>+IFERROR(IF(COUNT('Shareholding Pattern'!X75),('Shareholding Pattern'!X75),""),"")</f>
        <v/>
      </c>
      <c r="X16" s="656">
        <f>+IFERROR(IF(COUNT('Shareholding Pattern'!Y75),('Shareholding Pattern'!Y75),""),"")</f>
        <v/>
      </c>
      <c r="Y16" s="662" t="n"/>
      <c r="Z16" s="663" t="n"/>
      <c r="AA16" s="663" t="n"/>
      <c r="AB16" s="663" t="n"/>
      <c r="AC16" s="663" t="n"/>
      <c r="AD16" s="663" t="n"/>
      <c r="AE16" s="663" t="n"/>
      <c r="AF16" s="664" t="n"/>
      <c r="AG16" s="660">
        <f>+IFERROR(IF(COUNT('Shareholding Pattern'!AH75),('Shareholding Pattern'!AH75),""),"")</f>
        <v/>
      </c>
      <c r="AH16" s="669" t="n"/>
      <c r="AI16" s="670" t="n"/>
      <c r="AJ16" s="671" t="n"/>
    </row>
    <row r="17" ht="20.15" customHeight="1">
      <c r="E17" s="356" t="inlineStr">
        <is>
          <t>(C2)</t>
        </is>
      </c>
      <c r="F17" s="56" t="inlineStr">
        <is>
          <t>Shares held by Employee Trusts</t>
        </is>
      </c>
      <c r="G17" s="651">
        <f>+IFERROR(IF(COUNT('Shareholding Pattern'!H76),('Shareholding Pattern'!H76),""),"")</f>
        <v/>
      </c>
      <c r="H17" s="651">
        <f>+IFERROR(IF(COUNT('Shareholding Pattern'!I76),('Shareholding Pattern'!I76),""),"")</f>
        <v/>
      </c>
      <c r="I17" s="651">
        <f>+IFERROR(IF(COUNT('Shareholding Pattern'!J76),('Shareholding Pattern'!J76),""),"")</f>
        <v/>
      </c>
      <c r="J17" s="651">
        <f>+IFERROR(IF(COUNT('Shareholding Pattern'!K76),('Shareholding Pattern'!K76),""),"")</f>
        <v/>
      </c>
      <c r="K17" s="651">
        <f>+IFERROR(IF(COUNT('Shareholding Pattern'!L76),('Shareholding Pattern'!L76),""),"")</f>
        <v/>
      </c>
      <c r="L17" s="652">
        <f>+IFERROR(IF(COUNT('Shareholding Pattern'!M76),('Shareholding Pattern'!M76),""),"")</f>
        <v/>
      </c>
      <c r="M17" s="652">
        <f>+IFERROR(IF(COUNT('Shareholding Pattern'!N76),('Shareholding Pattern'!N76),""),"")</f>
        <v/>
      </c>
      <c r="N17" s="99">
        <f>+IFERROR(IF(COUNT('Shareholding Pattern'!O76),('Shareholding Pattern'!O76),""),"")</f>
        <v/>
      </c>
      <c r="O17" s="99">
        <f>+IFERROR(IF(COUNT('Shareholding Pattern'!P76),('Shareholding Pattern'!P76),""),"")</f>
        <v/>
      </c>
      <c r="P17" s="652">
        <f>+IFERROR(IF(COUNT('Shareholding Pattern'!Q76),('Shareholding Pattern'!Q76),""),"")</f>
        <v/>
      </c>
      <c r="Q17" s="651">
        <f>+IFERROR(IF(COUNT('Shareholding Pattern'!R76),('Shareholding Pattern'!R76),""),"")</f>
        <v/>
      </c>
      <c r="R17" s="651">
        <f>+IFERROR(IF(COUNT('Shareholding Pattern'!S76),('Shareholding Pattern'!S76),""),"")</f>
        <v/>
      </c>
      <c r="S17" s="651">
        <f>+IFERROR(IF(COUNT('Shareholding Pattern'!T76),('Shareholding Pattern'!T76),""),"")</f>
        <v/>
      </c>
      <c r="T17" s="651">
        <f>+IFERROR(IF(COUNT('Shareholding Pattern'!U76),('Shareholding Pattern'!U76),""),"")</f>
        <v/>
      </c>
      <c r="U17" s="651">
        <f>+IFERROR(IF(COUNT('Shareholding Pattern'!V76),('Shareholding Pattern'!V76),""),"")</f>
        <v/>
      </c>
      <c r="V17" s="652">
        <f>+IFERROR(IF(COUNT('Shareholding Pattern'!W76),('Shareholding Pattern'!W76),""),"")</f>
        <v/>
      </c>
      <c r="W17" s="651">
        <f>+IFERROR(IF(COUNT('Shareholding Pattern'!X76),('Shareholding Pattern'!X76),""),"")</f>
        <v/>
      </c>
      <c r="X17" s="656">
        <f>+IFERROR(IF(COUNT('Shareholding Pattern'!Y76),('Shareholding Pattern'!Y76),""),"")</f>
        <v/>
      </c>
      <c r="Y17" s="672" t="n"/>
      <c r="Z17" s="673" t="n"/>
      <c r="AA17" s="673" t="n"/>
      <c r="AB17" s="673" t="n"/>
      <c r="AC17" s="673" t="n"/>
      <c r="AD17" s="673" t="n"/>
      <c r="AE17" s="673" t="n"/>
      <c r="AF17" s="674" t="n"/>
      <c r="AG17" s="660">
        <f>+IFERROR(IF(COUNT('Shareholding Pattern'!AH76),('Shareholding Pattern'!AH76),""),"")</f>
        <v/>
      </c>
      <c r="AH17" s="675" t="n"/>
      <c r="AI17" s="676" t="n"/>
      <c r="AJ17" s="677" t="n"/>
    </row>
    <row r="18" ht="18.5" customHeight="1">
      <c r="E18" s="43" t="n"/>
      <c r="F18" s="51" t="inlineStr">
        <is>
          <t>Total</t>
        </is>
      </c>
      <c r="G18" s="678">
        <f>+IFERROR(IF(COUNT('Shareholding Pattern'!H79),('Shareholding Pattern'!H79),""),"")</f>
        <v/>
      </c>
      <c r="H18" s="678">
        <f>+IFERROR(IF(COUNT('Shareholding Pattern'!I79),('Shareholding Pattern'!I79),""),"")</f>
        <v/>
      </c>
      <c r="I18" s="678">
        <f>+IFERROR(IF(COUNT('Shareholding Pattern'!J79),('Shareholding Pattern'!J79),""),"")</f>
        <v/>
      </c>
      <c r="J18" s="678">
        <f>+IFERROR(IF(COUNT('Shareholding Pattern'!K79),('Shareholding Pattern'!K79),""),"")</f>
        <v/>
      </c>
      <c r="K18" s="678">
        <f>+IFERROR(IF(COUNT('Shareholding Pattern'!L79),('Shareholding Pattern'!L79),""),"")</f>
        <v/>
      </c>
      <c r="L18" s="679">
        <f>+IFERROR(IF(COUNT('Shareholding Pattern'!M79),('Shareholding Pattern'!M79),""),"")</f>
        <v/>
      </c>
      <c r="M18" s="680">
        <f>+IFERROR(IF(COUNT('Shareholding Pattern'!N79),('Shareholding Pattern'!N79),""),"")</f>
        <v/>
      </c>
      <c r="N18" s="209">
        <f>+IFERROR(IF(COUNT('Shareholding Pattern'!O79),('Shareholding Pattern'!O79),""),"")</f>
        <v/>
      </c>
      <c r="O18" s="209">
        <f>+IFERROR(IF(COUNT('Shareholding Pattern'!P79),('Shareholding Pattern'!P79),""),"")</f>
        <v/>
      </c>
      <c r="P18" s="680">
        <f>+IFERROR(IF(COUNT('Shareholding Pattern'!Q79),('Shareholding Pattern'!Q79),""),"")</f>
        <v/>
      </c>
      <c r="Q18" s="678">
        <f>+IFERROR(IF(COUNT('Shareholding Pattern'!R79),('Shareholding Pattern'!R79),""),"")</f>
        <v/>
      </c>
      <c r="R18" s="678">
        <f>+IFERROR(IF(COUNT('Shareholding Pattern'!S79),('Shareholding Pattern'!S79),""),"")</f>
        <v/>
      </c>
      <c r="S18" s="678">
        <f>+IFERROR(IF(COUNT('Shareholding Pattern'!T79),('Shareholding Pattern'!T79),""),"")</f>
        <v/>
      </c>
      <c r="T18" s="678">
        <f>+IFERROR(IF(COUNT('Shareholding Pattern'!U79),('Shareholding Pattern'!U79),""),"")</f>
        <v/>
      </c>
      <c r="U18" s="678">
        <f>+IFERROR(IF(COUNT('Shareholding Pattern'!V79),('Shareholding Pattern'!V79),""),"")</f>
        <v/>
      </c>
      <c r="V18" s="679">
        <f>+IFERROR(IF(COUNT('Shareholding Pattern'!W79),('Shareholding Pattern'!W79),""),"")</f>
        <v/>
      </c>
      <c r="W18" s="678">
        <f>+IFERROR(IF(COUNT('Shareholding Pattern'!X79),('Shareholding Pattern'!X79),""),"")</f>
        <v/>
      </c>
      <c r="X18" s="680">
        <f>+IFERROR(IF(COUNT('Shareholding Pattern'!Y79),('Shareholding Pattern'!Y79),""),"")</f>
        <v/>
      </c>
      <c r="Y18" s="678">
        <f>+IFERROR(IF(COUNT('Shareholding Pattern'!Z79),('Shareholding Pattern'!Z79),""),"")</f>
        <v/>
      </c>
      <c r="Z18" s="680">
        <f>+IFERROR(IF(COUNT('Shareholding Pattern'!AA79),('Shareholding Pattern'!AA79),""),"")</f>
        <v/>
      </c>
      <c r="AA18" s="678">
        <f>+IFERROR(IF(COUNT('Shareholding Pattern'!AB79),('Shareholding Pattern'!AB79),""),"")</f>
        <v/>
      </c>
      <c r="AB18" s="680">
        <f>+IFERROR(IF(COUNT('Shareholding Pattern'!AC79),('Shareholding Pattern'!AC79),""),"")</f>
        <v/>
      </c>
      <c r="AC18" s="678">
        <f>+IFERROR(IF(COUNT('Shareholding Pattern'!AD79),('Shareholding Pattern'!AD79),""),"")</f>
        <v/>
      </c>
      <c r="AD18" s="680">
        <f>+IFERROR(IF(COUNT('Shareholding Pattern'!AE79),('Shareholding Pattern'!AE79),""),"")</f>
        <v/>
      </c>
      <c r="AE18" s="678">
        <f>+IFERROR(IF(COUNT('Shareholding Pattern'!AF79),('Shareholding Pattern'!AF79),""),"")</f>
        <v/>
      </c>
      <c r="AF18" s="680">
        <f>+IFERROR(IF(COUNT('Shareholding Pattern'!AG79),('Shareholding Pattern'!AG79),""),"")</f>
        <v/>
      </c>
      <c r="AG18" s="678">
        <f>+IFERROR(IF(COUNT('Shareholding Pattern'!AH79),('Shareholding Pattern'!AH79),""),"")</f>
        <v/>
      </c>
      <c r="AH18" s="678">
        <f>+IFERROR(IF(COUNT('Shareholding Pattern'!AI79),('Shareholding Pattern'!AI79),""),"")</f>
        <v/>
      </c>
      <c r="AI18" s="678">
        <f>+IFERROR(IF(COUNT('Shareholding Pattern'!AJ79),('Shareholding Pattern'!AJ79),""),"")</f>
        <v/>
      </c>
      <c r="AJ18" s="678">
        <f>+IFERROR(IF(COUNT('Shareholding Pattern'!AK79),('Shareholding Pattern'!AK79),""),"")</f>
        <v/>
      </c>
    </row>
  </sheetData>
  <sheetProtection selectLockedCells="0" selectUnlockedCells="0" algorithmName="SHA-512" sheet="1" objects="1" insertRows="1" insertHyperlinks="1" autoFilter="1" scenarios="1" formatColumns="1" deleteColumns="1" insertColumns="1" pivotTables="1" deleteRows="1" formatCells="1" saltValue="8gvJynYiH31MMBQjsA3ZmQ==" formatRows="1" sort="1" spinCount="100000" hashValue="pZrPfN01IRZHBttu10XLjhtQscGIrlVZBgrV7QUzBRxFQ8sr7LaUJ7dPN98bjMyLhi8/3CcrtRgAtnZ+wb2/Vg=="/>
  <mergeCells count="27">
    <mergeCell ref="M11:O11"/>
    <mergeCell ref="AH10:AJ10"/>
    <mergeCell ref="AC10:AD11"/>
    <mergeCell ref="L10:L12"/>
    <mergeCell ref="AE10:AF11"/>
    <mergeCell ref="P11:P12"/>
    <mergeCell ref="K10:K12"/>
    <mergeCell ref="AH11:AJ11"/>
    <mergeCell ref="F10:F12"/>
    <mergeCell ref="E8:AJ8"/>
    <mergeCell ref="I10:I12"/>
    <mergeCell ref="U10:U12"/>
    <mergeCell ref="W10:X11"/>
    <mergeCell ref="AG10:AG12"/>
    <mergeCell ref="E9:AJ9"/>
    <mergeCell ref="H10:H12"/>
    <mergeCell ref="AA10:AB11"/>
    <mergeCell ref="J10:J12"/>
    <mergeCell ref="R10:R12"/>
    <mergeCell ref="M10:P10"/>
    <mergeCell ref="T10:T12"/>
    <mergeCell ref="V10:V12"/>
    <mergeCell ref="G10:G12"/>
    <mergeCell ref="E10:E12"/>
    <mergeCell ref="Q10:Q12"/>
    <mergeCell ref="Y10:Z11"/>
    <mergeCell ref="S10:S12"/>
  </mergeCell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40.xml><?xml version="1.0" encoding="utf-8"?>
<worksheet xmlns="http://schemas.openxmlformats.org/spreadsheetml/2006/main">
  <sheetPr codeName="Sheet42">
    <tabColor rgb="FFB685DB"/>
    <outlinePr summaryBelow="1" summaryRight="1"/>
    <pageSetUpPr fitToPage="1"/>
  </sheetPr>
  <dimension ref="E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5.7265625" customWidth="1" min="31" max="33"/>
    <col hidden="1" width="20.269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S7" t="inlineStr">
        <is>
          <t>NRI</t>
        </is>
      </c>
    </row>
    <row r="8" ht="15" customHeight="1">
      <c r="AS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S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S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c r="AS11" t="inlineStr">
        <is>
          <t>Clearing Members</t>
        </is>
      </c>
    </row>
    <row r="12" ht="20.25" customHeight="1">
      <c r="E12" s="7" t="inlineStr">
        <is>
          <t>B2(a)</t>
        </is>
      </c>
      <c r="F12" s="39" t="inlineStr">
        <is>
          <t>Foreign Direct Investment</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S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S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S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S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S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3qR/+MZ1UFAPjAS6XIazWg==" formatRows="1" sort="1" spinCount="100000" hashValue="5sXhIs3nHYKIMUYBCKqc4MaPHbLGAXM/iGl8aQQMaVqhOVFfJQPEu6qUlxgN0tOsxPbnQEZLBVIZgVbHNbvyBw=="/>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43" display="Click here to go back"/>
    <hyperlink ref="G16" location="'Shareholding Pattern'!F43"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41.xml><?xml version="1.0" encoding="utf-8"?>
<worksheet xmlns="http://schemas.openxmlformats.org/spreadsheetml/2006/main">
  <sheetPr codeName="Sheet41">
    <tabColor rgb="FFB685DB"/>
    <outlinePr summaryBelow="1" summaryRight="1"/>
    <pageSetUpPr fitToPage="1"/>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K26" sqref="K2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min="34" max="46"/>
    <col hidden="1" width="20.26953125" customWidth="1" min="47"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20.25" customHeight="1">
      <c r="E12" s="7" t="inlineStr">
        <is>
          <t>B1(j)</t>
        </is>
      </c>
      <c r="F12" s="39" t="inlineStr">
        <is>
          <t>Other Financial Institutions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1crdMRmJGL+SeFmssvRIQQ==" formatRows="1" sort="1" spinCount="100000" hashValue="R398BsywSXRg9GWXxJkzoNU7+6JBa26kScBZfEvLvrmZ3c1l3S8mahj4hkw34/FjAsIMnHOHX3OSROAU8oWrn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9" display="Click here to go back"/>
    <hyperlink ref="G16" location="'Shareholding Pattern'!F39"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42.xml><?xml version="1.0" encoding="utf-8"?>
<worksheet xmlns="http://schemas.openxmlformats.org/spreadsheetml/2006/main">
  <sheetPr codeName="Sheet40">
    <tabColor rgb="FFB685DB"/>
    <outlinePr summaryBelow="1" summaryRight="1"/>
    <pageSetUpPr fitToPage="1"/>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width="20.269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20.25" customHeight="1">
      <c r="E12" s="7" t="inlineStr">
        <is>
          <t>B1(h)</t>
        </is>
      </c>
      <c r="F12" s="39" t="inlineStr">
        <is>
          <t>Sovereign Wealth Funds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QLXMTWTE/Bei/V3Mmx1pPA==" formatRows="1" sort="1" spinCount="100000" hashValue="2bl/CSCli4kHImSXQTwaHORNAYRVwL206CuOhjiMw4jzR8Axw1rjbOiiNhRDISzQyN60laZJ5kRQpstUoO4Pw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7" display="Click here to go back"/>
    <hyperlink ref="G16" location="'Shareholding Pattern'!F37"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43.xml><?xml version="1.0" encoding="utf-8"?>
<worksheet xmlns="http://schemas.openxmlformats.org/spreadsheetml/2006/main">
  <sheetPr codeName="Sheet39">
    <tabColor rgb="FFB685DB"/>
    <outlinePr summaryBelow="1" summaryRight="1"/>
    <pageSetUpPr fitToPage="1"/>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7.1796875" customWidth="1" min="30" max="30"/>
    <col hidden="1" width="7.1796875" customWidth="1" min="31"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20.25" customHeight="1">
      <c r="E12" s="7" t="inlineStr">
        <is>
          <t>B1(g)</t>
        </is>
      </c>
      <c r="F12" s="39" t="inlineStr">
        <is>
          <t>Asset reconstruction companies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A2DLBylEaYz+wTmzLzXzkg==" formatRows="1" sort="1" spinCount="100000" hashValue="a7xkJ6M1wiPkqZu5kwoOPbXe6jw5yIeNLvzs4AgHYjYupKfKbl417EEGEDR5bzhTDAml8ukJYNw6UcjUCftZv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H13:J13 M13:N13 Q13:S13" showDropDown="0" showInputMessage="1" showErrorMessage="1" allowBlank="1" type="whole" operator="greaterThanOrEqual">
      <formula1>0</formula1>
    </dataValidation>
    <dataValidation sqref="G13" showDropDown="0" showInputMessage="1" showErrorMessage="1" allowBlank="1" prompt="[A-Z][A-Z][A-Z][A-Z][A-Z][0-9][0-9][0-9][0-9][A-Z]_x000a__x000a_In absence of PAN write : ZZZZZ9999Z" type="textLength" operator="equal">
      <formula1>10</formula1>
    </dataValidation>
    <dataValidation sqref="Y13" showDropDown="0" showInputMessage="1" showErrorMessage="1" allowBlank="1" type="whole" operator="lessThanOrEqual">
      <formula1>K13</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6" display="Click here to go back"/>
    <hyperlink ref="G16" location="'Shareholding Pattern'!F36"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44.xml><?xml version="1.0" encoding="utf-8"?>
<worksheet xmlns="http://schemas.openxmlformats.org/spreadsheetml/2006/main">
  <sheetPr codeName="Sheet18">
    <tabColor rgb="FFB685DB"/>
    <outlinePr summaryBelow="1" summaryRight="1"/>
    <pageSetUpPr fitToPage="1"/>
  </sheetPr>
  <dimension ref="E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3"/>
    <col hidden="1" width="20.269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c r="AT7" t="inlineStr">
        <is>
          <t>NRI</t>
        </is>
      </c>
    </row>
    <row r="8" ht="15" customHeight="1">
      <c r="AT8" t="inlineStr">
        <is>
          <t>Trusts</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c r="AT9" t="inlineStr">
        <is>
          <t>Market Maker</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c r="AT10" t="inlineStr">
        <is>
          <t>HUF</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c r="AT11" t="inlineStr">
        <is>
          <t>Clearing Members</t>
        </is>
      </c>
    </row>
    <row r="12" ht="20.25" customHeight="1">
      <c r="E12" s="7" t="inlineStr">
        <is>
          <t>B1(f)</t>
        </is>
      </c>
      <c r="F12" s="39" t="inlineStr">
        <is>
          <t>Provident Funds/ Pension Funds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c r="AT12" t="inlineStr">
        <is>
          <t>NSDL or CDSL transit</t>
        </is>
      </c>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c r="AT13" s="9" t="inlineStr">
        <is>
          <t>Employee welfare fund</t>
        </is>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c r="AT14" t="inlineStr">
        <is>
          <t>Overseas corporate bodies</t>
        </is>
      </c>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c r="AT15" t="inlineStr">
        <is>
          <t>Private equity fund</t>
        </is>
      </c>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c r="AT16" t="inlineStr">
        <is>
          <t>Other</t>
        </is>
      </c>
    </row>
  </sheetData>
  <sheetProtection selectLockedCells="0" selectUnlockedCells="0" algorithmName="SHA-512" sheet="1" objects="1" insertRows="1" insertHyperlinks="1" autoFilter="1" scenarios="1" formatColumns="1" deleteColumns="1" insertColumns="1" pivotTables="1" deleteRows="1" formatCells="1" saltValue="rULAX5ld8iqUBlruwiIxPg==" formatRows="1" sort="1" spinCount="100000" hashValue="ovvZ87Z55K1oCQ2B+Nbmrmbyy1istcfA1Gd3cKC0P28GScnE2APjUfGEd8QEHaRtgsQMR1sClgrv+jvJ1szREA=="/>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5" display="Click here to go back"/>
    <hyperlink ref="G16" location="'Shareholding Pattern'!F35" display="Total"/>
  </hyperlinks>
  <pageMargins left="0.7086614173228347" right="0.7086614173228347" top="0.7480314960629921" bottom="0.7480314960629921" header="0.3149606299212598" footer="0.3149606299212598"/>
  <pageSetup orientation="portrait" scale="24"/>
  <headerFooter>
    <oddHeader/>
    <oddFooter>&amp;L&amp;"Arial"&amp;8 &amp;K8585FF INTERNAL</oddFooter>
    <evenHeader/>
    <evenFooter/>
    <firstHeader/>
    <firstFooter/>
  </headerFooter>
  <colBreaks count="2" manualBreakCount="2">
    <brk id="9" min="0" max="16" man="1"/>
    <brk id="14" min="0" max="16" man="1"/>
  </colBreaks>
</worksheet>
</file>

<file path=xl/worksheets/sheet45.xml><?xml version="1.0" encoding="utf-8"?>
<worksheet xmlns="http://schemas.openxmlformats.org/spreadsheetml/2006/main">
  <sheetPr codeName="Sheet21">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453125" customWidth="1" min="30" max="30"/>
    <col hidden="1" width="5.7265625" customWidth="1" min="31" max="33"/>
    <col hidden="1" width="1.26953125" customWidth="1" min="34"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18.75" customHeight="1">
      <c r="E12" s="7" t="inlineStr">
        <is>
          <t>B4(g)</t>
        </is>
      </c>
      <c r="F12" s="53" t="inlineStr">
        <is>
          <t xml:space="preserve">Individuals -  i.Individual shareholders holding nominal share capital up to Rs. 2 lakhs. </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row>
    <row r="16" ht="20.15" customHeight="1">
      <c r="E16" s="87" t="n"/>
      <c r="F16" s="52" t="inlineStr">
        <is>
          <t>Click here to go back</t>
        </is>
      </c>
      <c r="G16" s="52" t="inlineStr">
        <is>
          <t>Total</t>
        </is>
      </c>
      <c r="H16" s="47">
        <f>+IFERROR(IF(COUNT(H13:H15),ROUND(SUM(H13:H15),0),""),"")</f>
        <v/>
      </c>
      <c r="I16" s="47">
        <f>+IFERROR(IF(COUNT(I13:I15),ROUND(SUM(I13:I15),0),""),"")</f>
        <v/>
      </c>
      <c r="J16" s="47">
        <f>+IFERROR(IF(COUNT(J13:J15),ROUND(SUM(J13:J15),0),""),"")</f>
        <v/>
      </c>
      <c r="K16" s="47">
        <f>+IFERROR(IF(COUNT(K13:K15),ROUND(SUM(K13:K15),0),""),"")</f>
        <v/>
      </c>
      <c r="L16" s="754">
        <f>+IFERROR(IF(COUNT(K16),ROUND(K16/'Shareholding Pattern'!$L$78*100,2),""),"")</f>
        <v/>
      </c>
      <c r="M16" s="652">
        <f>+IFERROR(IF(COUNT(M13:M15),ROUND(SUM(M13:M15),0),""),"")</f>
        <v/>
      </c>
      <c r="N16" s="652">
        <f>+IFERROR(IF(COUNT(N13:N15),ROUND(SUM(N13:N15),0),""),"")</f>
        <v/>
      </c>
      <c r="O16" s="652">
        <f>+IFERROR(IF(COUNT(O13:O15),ROUND(SUM(O13:O15),0),""),"")</f>
        <v/>
      </c>
      <c r="P16" s="754">
        <f>+IFERROR(IF(COUNT(O16),ROUND(O16/('Shareholding Pattern'!$P$79)*100,2),""),"")</f>
        <v/>
      </c>
      <c r="Q16" s="47">
        <f>+IFERROR(IF(COUNT(Q13:Q15),ROUND(SUM(Q13:Q15),0),""),"")</f>
        <v/>
      </c>
      <c r="R16" s="47">
        <f>+IFERROR(IF(COUNT(R13:R15),ROUND(SUM(R13:R15),0),""),"")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+IFERROR(IF(COUNT(W13:W15),ROUND(SUM(W13:W15),0),""),"")</f>
        <v/>
      </c>
      <c r="X16" s="754">
        <f>+IFERROR(IF(COUNT(W16),ROUND(SUM(W16)/SUM(K16)*100,2),""),0)</f>
        <v/>
      </c>
      <c r="Y16" s="47">
        <f>+IFERROR(IF(COUNT(Y13:Y15),ROUND(SUM(Y13:Y15),0),""),"")</f>
        <v/>
      </c>
      <c r="Z16" s="345" t="n"/>
      <c r="AA16" s="47">
        <f>+IFERROR(IF(COUNT(AA13:AA15),ROUND(SUM(AA13:AA15),0),""),"")</f>
        <v/>
      </c>
      <c r="AB16" s="47">
        <f>+IFERROR(IF(COUNT(AB13:AB15),ROUND(SUM(AB13:AB15),0),""),"")</f>
        <v/>
      </c>
      <c r="AC16" s="47">
        <f>+IFERROR(IF(COUNT(AC13:AC15),ROUND(SUM(AC13:AC15),0),""),"")</f>
        <v/>
      </c>
    </row>
  </sheetData>
  <sheetProtection selectLockedCells="0" selectUnlockedCells="0" algorithmName="SHA-512" sheet="1" objects="1" insertRows="1" insertHyperlinks="1" autoFilter="1" scenarios="1" formatColumns="1" deleteColumns="1" insertColumns="1" pivotTables="1" deleteRows="1" formatCells="1" saltValue="G4rqe/w+eIQLME2in6ytQw==" formatRows="1" sort="1" spinCount="100000" hashValue="nVEI4xLrtfV9gNoR+zVwkbW11Thb7nGiMXcz8Imj8+XmeQm83UFMdaDZv1eapQMqRX1dWmmWyrtuuKue03lt3Q=="/>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3" display="Click here to go back"/>
    <hyperlink ref="G16" location="'Shareholding Pattern'!F63"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46.xml><?xml version="1.0" encoding="utf-8"?>
<worksheet xmlns="http://schemas.openxmlformats.org/spreadsheetml/2006/main">
  <sheetPr codeName="Sheet22">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5.7265625" customWidth="1" min="30" max="30"/>
    <col hidden="1" width="5.7265625" customWidth="1" min="31" max="32"/>
    <col hidden="1" width="5.45312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20.15" customFormat="1" customHeight="1" s="6">
      <c r="E12" s="7" t="inlineStr">
        <is>
          <t>B4(h)</t>
        </is>
      </c>
      <c r="F12" s="53" t="inlineStr">
        <is>
          <t>Individuals - ii. Individual shareholders holding nominal share capital in excess of Rs. 2 lakhs.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row>
    <row r="16" ht="20.15" customHeight="1">
      <c r="E16" s="87" t="n"/>
      <c r="F16" s="52" t="inlineStr">
        <is>
          <t>Click here to go back</t>
        </is>
      </c>
      <c r="G16" s="52"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f>
        <v/>
      </c>
      <c r="M16" s="652">
        <f>+IFERROR(IF(COUNT(M14:M15),ROUND(SUM(M14:M15),0),""),"")</f>
        <v/>
      </c>
      <c r="N16" s="652">
        <f>+IFERROR(IF(COUNT(N14:N15),ROUND(SUM(N14:N15),0),""),"")</f>
        <v/>
      </c>
      <c r="O16" s="652">
        <f>+IFERROR(IF(COUNT(O14:O15),ROUND(SUM(O14:O15),0),""),"")</f>
        <v/>
      </c>
      <c r="P16" s="754">
        <f>+IFERROR(IF(COUNT(O16),ROUND(O16/('Shareholding Pattern'!$P$79)*100,2),""),"")</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f>
        <v/>
      </c>
      <c r="W16" s="47">
        <f>+IFERROR(IF(COUNT(W14:W15),ROUND(SUM(W14:W15),0),""),"")</f>
        <v/>
      </c>
      <c r="X16" s="754">
        <f>+IFERROR(IF(COUNT(W16),ROUND(SUM(W16)/SUM(K16)*100,2),""),0)</f>
        <v/>
      </c>
      <c r="Y16" s="47">
        <f>+IFERROR(IF(COUNT(Y14:Y15),ROUND(SUM(Y14:Y15),0),""),"")</f>
        <v/>
      </c>
      <c r="Z16" s="345" t="n"/>
      <c r="AA16" s="47">
        <f>+IFERROR(IF(COUNT(AA14:AA15),ROUND(SUM(AA14:AA15),0),""),"")</f>
        <v/>
      </c>
      <c r="AB16" s="47">
        <f>+IFERROR(IF(COUNT(AB14:AB15),ROUND(SUM(AB14:AB15),0),""),"")</f>
        <v/>
      </c>
      <c r="AC16" s="47">
        <f>+IFERROR(IF(COUNT(AC14:AC15),ROUND(SUM(AC14:AC15),0),""),"")</f>
        <v/>
      </c>
    </row>
  </sheetData>
  <sheetProtection selectLockedCells="0" selectUnlockedCells="0" algorithmName="SHA-512" sheet="1" objects="1" insertRows="1" insertHyperlinks="1" autoFilter="1" scenarios="1" formatColumns="1" deleteColumns="1" insertColumns="1" pivotTables="1" deleteRows="1" formatCells="1" saltValue="2dEr0Ypu4UDITUcll27fsA==" formatRows="1" sort="1" spinCount="100000" hashValue="Y15xqobZKWyETVTgyWyxy1JkTt+zBH8MYN7kJ5p0hMF2aVztoky4gV1Fp1R7aAI9VfXqGGmr0tqi54ekrsYnH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64" display="Click here to go back"/>
    <hyperlink ref="G16" location="'Shareholding Pattern'!F64"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47.xml><?xml version="1.0" encoding="utf-8"?>
<worksheet xmlns="http://schemas.openxmlformats.org/spreadsheetml/2006/main">
  <sheetPr codeName="Sheet23">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4.54296875" customWidth="1" min="30" max="30"/>
    <col hidden="1" width="4.81640625" customWidth="1" min="31"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606" t="n"/>
      <c r="Z11" s="606" t="n"/>
      <c r="AA11" s="562" t="inlineStr">
        <is>
          <t>Sub-category (i)</t>
        </is>
      </c>
      <c r="AB11" s="562" t="inlineStr">
        <is>
          <t>Sub-category (ii)</t>
        </is>
      </c>
      <c r="AC11" s="562" t="inlineStr">
        <is>
          <t>Sub-category (iii)</t>
        </is>
      </c>
    </row>
    <row r="12" ht="20.15" customFormat="1" customHeight="1" s="6">
      <c r="E12" s="7" t="inlineStr">
        <is>
          <t>B3(i)</t>
        </is>
      </c>
      <c r="F12" s="39" t="inlineStr">
        <is>
          <t>NBFCs registered with RBI</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IF(COUNT(K13:$K$15000)=0,"",SUM(AE1:AE65532))</f>
        <v/>
      </c>
    </row>
    <row r="14" ht="2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row>
    <row r="16" ht="20.15" customHeight="1">
      <c r="E16" s="87" t="n"/>
      <c r="F16" s="52" t="inlineStr">
        <is>
          <t>Click here to go back</t>
        </is>
      </c>
      <c r="G16" s="52" t="inlineStr">
        <is>
          <t>Total</t>
        </is>
      </c>
      <c r="H16" s="47">
        <f>+IFERROR(IF(COUNT(H13:H15),ROUND(SUM(H13:H15),0),""),"")</f>
        <v/>
      </c>
      <c r="I16" s="47">
        <f>+IFERROR(IF(COUNT(I13:I15),ROUND(SUM(I13:I15),0),""),"")</f>
        <v/>
      </c>
      <c r="J16" s="47">
        <f>+IFERROR(IF(COUNT(J13:J15),ROUND(SUM(J13:J15),0),""),"")</f>
        <v/>
      </c>
      <c r="K16" s="47">
        <f>+IFERROR(IF(COUNT(K13:K15),ROUND(SUM(K13:K15),0),""),"")</f>
        <v/>
      </c>
      <c r="L16" s="754">
        <f>+IFERROR(IF(COUNT(K16),ROUND(K16/'Shareholding Pattern'!$L$78*100,2),""),"")</f>
        <v/>
      </c>
      <c r="M16" s="652">
        <f>+IFERROR(IF(COUNT(M13:M15),ROUND(SUM(M13:M15),0),""),"")</f>
        <v/>
      </c>
      <c r="N16" s="652">
        <f>+IFERROR(IF(COUNT(N13:N15),ROUND(SUM(N13:N15),0),""),"")</f>
        <v/>
      </c>
      <c r="O16" s="652">
        <f>+IFERROR(IF(COUNT(O13:O15),ROUND(SUM(O13:O15),0),""),"")</f>
        <v/>
      </c>
      <c r="P16" s="754">
        <f>+IFERROR(IF(COUNT(O16),ROUND(O16/('Shareholding Pattern'!$P$79)*100,2),""),"")</f>
        <v/>
      </c>
      <c r="Q16" s="47">
        <f>+IFERROR(IF(COUNT(Q13:Q15),ROUND(SUM(Q13:Q15),0),""),"")</f>
        <v/>
      </c>
      <c r="R16" s="47">
        <f>+IFERROR(IF(COUNT(R13:R15),ROUND(SUM(R13:R15),0),""),"")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+IFERROR(IF(COUNT(W13:W15),ROUND(SUM(W13:W15),0),""),"")</f>
        <v/>
      </c>
      <c r="X16" s="754">
        <f>+IFERROR(IF(COUNT(W16),ROUND(SUM(W16)/SUM(K16)*100,2),""),0)</f>
        <v/>
      </c>
      <c r="Y16" s="47">
        <f>+IFERROR(IF(COUNT(Y13:Y15),ROUND(SUM(Y13:Y15),0),""),"")</f>
        <v/>
      </c>
      <c r="Z16" s="345" t="n"/>
      <c r="AA16" s="47">
        <f>+IFERROR(IF(COUNT(AA13:AA15),ROUND(SUM(AA13:AA15),0),""),"")</f>
        <v/>
      </c>
      <c r="AB16" s="47">
        <f>+IFERROR(IF(COUNT(AB13:AB15),ROUND(SUM(AB13:AB15),0),""),"")</f>
        <v/>
      </c>
      <c r="AC16" s="47">
        <f>+IFERROR(IF(COUNT(AC13:AC15),ROUND(SUM(AC13:AC15),0),""),"")</f>
        <v/>
      </c>
    </row>
  </sheetData>
  <sheetProtection selectLockedCells="0" selectUnlockedCells="0" algorithmName="SHA-512" sheet="1" objects="1" insertRows="1" insertHyperlinks="1" autoFilter="1" scenarios="1" formatColumns="1" deleteColumns="1" insertColumns="1" pivotTables="1" deleteRows="1" formatCells="1" saltValue="IVvaW+ifBH4Qqt3ow0WoEA==" formatRows="1" sort="1" spinCount="100000" hashValue="EnFqv3tct38rYPt6kPptbcWJiyDXBh4s5Woegg00EumrTdIrzWnBVvbLe4SUbPl0d+mkm/VPMtQb3wqY6CwqS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38" display="Click here to go back"/>
    <hyperlink ref="G16" location="'Shareholding Pattern'!F38"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48.xml><?xml version="1.0" encoding="utf-8"?>
<worksheet xmlns="http://schemas.openxmlformats.org/spreadsheetml/2006/main">
  <sheetPr codeName="Sheet24">
    <tabColor theme="7"/>
    <outlinePr summaryBelow="1" summaryRight="1"/>
    <pageSetUpPr/>
  </sheetPr>
  <dimension ref="E1:AD16"/>
  <sheetViews>
    <sheetView showGridLines="0" topLeftCell="A7" zoomScale="90" zoomScaleNormal="90" workbookViewId="0">
      <selection activeCell="F16" sqref="F16"/>
    </sheetView>
  </sheetViews>
  <sheetFormatPr baseColWidth="8" defaultColWidth="0" defaultRowHeight="14.5"/>
  <cols>
    <col width="2" customWidth="1" min="1" max="1"/>
    <col hidden="1" width="1.54296875" customWidth="1" min="2" max="2"/>
    <col hidden="1" width="1.7265625" customWidth="1" min="3" max="3"/>
    <col hidden="1" width="2.26953125" customWidth="1" min="4" max="4"/>
    <col width="7.1796875" customWidth="1" min="5" max="5"/>
    <col width="35.7265625" customWidth="1" min="6" max="6"/>
    <col width="13.7265625" customWidth="1" min="7" max="7"/>
    <col width="14.54296875" customWidth="1" min="8" max="8"/>
    <col hidden="1" width="14.54296875" customWidth="1" min="9" max="10"/>
    <col width="15.54296875" customWidth="1" min="11" max="11"/>
    <col width="13.54296875" customWidth="1" min="12" max="12"/>
    <col width="14.7265625" customWidth="1" min="13" max="13"/>
    <col hidden="1" width="14.7265625" customWidth="1" min="14" max="14"/>
    <col width="17.81640625" customWidth="1" min="15" max="15"/>
    <col width="10.26953125" customWidth="1" min="16" max="16"/>
    <col hidden="1" width="14.54296875" customWidth="1" min="17" max="19"/>
    <col hidden="1" width="19.1796875" customWidth="1" min="20" max="20"/>
    <col width="14.7265625" customWidth="1" min="21" max="21"/>
    <col hidden="1" width="8.453125" customWidth="1" min="22" max="22"/>
    <col hidden="1" width="15.453125" customWidth="1" min="23" max="23"/>
    <col hidden="1" width="19.1796875" customWidth="1" min="24" max="24"/>
    <col width="3.81640625" customWidth="1" min="25" max="25"/>
    <col width="2.54296875" customWidth="1" min="26" max="26"/>
    <col hidden="1" width="4.26953125" customWidth="1" min="27" max="16383"/>
    <col hidden="1" width="4.453125" customWidth="1" min="16384" max="16384"/>
  </cols>
  <sheetData>
    <row r="1" hidden="1">
      <c r="I1" t="n">
        <v>0</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warrant</t>
        </is>
      </c>
      <c r="S2" t="inlineStr">
        <is>
          <t>Number of warrant and convertible securities</t>
        </is>
      </c>
      <c r="T2" t="inlineStr">
        <is>
          <t>Total shareholding as a percentage assuming full conversion of convertible securities</t>
        </is>
      </c>
      <c r="U2" t="inlineStr">
        <is>
          <t xml:space="preserve">Number of the locked-in-shares </t>
        </is>
      </c>
      <c r="V2" t="inlineStr">
        <is>
          <t>Locked-in-shares as a percentage of total number of shares</t>
        </is>
      </c>
      <c r="W2" t="inlineStr">
        <is>
          <t>Number of equity shares held in dematerialized form</t>
        </is>
      </c>
      <c r="X2" t="inlineStr">
        <is>
          <t>Reason for not providing PAN</t>
        </is>
      </c>
    </row>
    <row r="3" hidden="1"/>
    <row r="4" hidden="1"/>
    <row r="5" hidden="1"/>
    <row r="6" hidden="1"/>
    <row r="7" ht="15" customHeight="1"/>
    <row r="8" ht="15" customHeight="1"/>
    <row r="9" ht="29.25" customHeight="1">
      <c r="E9" s="476" t="inlineStr">
        <is>
          <t>Searial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76" t="inlineStr">
        <is>
          <t>No. Of Shares Underlying Outstanding convertible securities
(X)</t>
        </is>
      </c>
      <c r="R9" s="476" t="inlineStr">
        <is>
          <t>No. of Shares Underlying Outstanding Warrants (Xi)</t>
        </is>
      </c>
      <c r="S9" s="476" t="inlineStr">
        <is>
          <t>No. Of Shares Underlying Outstanding convertible securities and No. Of Warrants
(Xi) (a)</t>
        </is>
      </c>
      <c r="T9" s="476" t="inlineStr">
        <is>
          <t>Shareholding , as a % assuming full conversion of convertible securities (as a percentage of diluted share capital)
(XI)= (VII)+(X)
As a % of (A+B+C2)</t>
        </is>
      </c>
      <c r="U9" s="476" t="inlineStr">
        <is>
          <t>Number of Locked in shares
(XII)</t>
        </is>
      </c>
      <c r="V9" s="636" t="n"/>
      <c r="W9" s="476" t="inlineStr">
        <is>
          <t>Number of equity shares held in dematerialized form 
(XIV)</t>
        </is>
      </c>
      <c r="X9" s="476" t="inlineStr">
        <is>
          <t>Reason for not providing PAN</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7" t="n"/>
      <c r="V10" s="135" t="n"/>
      <c r="W10" s="605" t="n"/>
      <c r="X10" s="605"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476" t="inlineStr">
        <is>
          <t>No.
(a)</t>
        </is>
      </c>
      <c r="V11" s="476" t="inlineStr">
        <is>
          <t>As a % of total Shares held
(b)</t>
        </is>
      </c>
      <c r="W11" s="606" t="n"/>
      <c r="X11" s="606" t="n"/>
    </row>
    <row r="12" ht="18.75" customHeight="1">
      <c r="E12" s="7" t="inlineStr">
        <is>
          <t>B3(c)</t>
        </is>
      </c>
      <c r="F12" s="39" t="inlineStr">
        <is>
          <t>Employee Trusts</t>
        </is>
      </c>
      <c r="G12" s="22" t="n"/>
      <c r="H12" s="22" t="n"/>
      <c r="I12" s="22" t="n"/>
      <c r="J12" s="22" t="n"/>
      <c r="K12" s="22" t="n"/>
      <c r="L12" s="22" t="n"/>
      <c r="M12" s="22" t="n"/>
      <c r="N12" s="22" t="n"/>
      <c r="O12" s="22" t="n"/>
      <c r="P12" s="22" t="n"/>
      <c r="Q12" s="22" t="n"/>
      <c r="R12" s="22" t="n"/>
      <c r="S12" s="22" t="n"/>
      <c r="T12" s="22" t="n"/>
      <c r="U12" s="22" t="n"/>
      <c r="V12" s="22" t="n"/>
      <c r="W12" s="22" t="n"/>
      <c r="X12" s="23" t="n"/>
    </row>
    <row r="13" hidden="1" ht="20.15" customFormat="1" customHeigh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7">
        <f>+IFERROR(IF(COUNT(Q13:R13),ROUND(SUM(Q13:R13),0),""),"")</f>
        <v/>
      </c>
      <c r="T13" s="743">
        <f>+IFERROR(IF(COUNT(K13,S13),ROUND(SUM(S13,K13)/SUM('Shareholding Pattern'!$L$78,'Shareholding Pattern'!$U$78)*100,2),""),"")</f>
        <v/>
      </c>
      <c r="U13" s="741" t="n"/>
      <c r="V13" s="743">
        <f>+IFERROR(IF(COUNT(U13),ROUND(SUM(U13)/SUM(K13)*100,2),""),0)</f>
        <v/>
      </c>
      <c r="W13" s="741" t="n"/>
      <c r="X13" s="752" t="n"/>
      <c r="AC13" s="9">
        <f>IF(SUM(H13:W13)&gt;0,1,0)</f>
        <v/>
      </c>
      <c r="AD13" s="9">
        <f>SUM(AC15:AC65535)</f>
        <v/>
      </c>
    </row>
    <row r="14" ht="25" customHeight="1">
      <c r="E14" s="30" t="n"/>
      <c r="F14" s="31" t="n"/>
      <c r="G14" s="160" t="inlineStr">
        <is>
          <t>Disclosure of shareholder holding more than 1% of total number of shares</t>
        </is>
      </c>
      <c r="H14" s="31" t="n"/>
      <c r="I14" s="31" t="n"/>
      <c r="J14" s="31" t="n"/>
      <c r="K14" s="31" t="n"/>
      <c r="L14" s="31" t="n"/>
      <c r="M14" s="31" t="n"/>
      <c r="N14" s="31" t="n"/>
      <c r="O14" s="31" t="n"/>
      <c r="P14" s="31" t="n"/>
      <c r="Q14" s="31" t="n"/>
      <c r="R14" s="31" t="n"/>
      <c r="S14" s="31" t="n"/>
      <c r="T14" s="31" t="n"/>
      <c r="U14" s="31" t="n"/>
      <c r="V14" s="31" t="n"/>
      <c r="W14" s="31" t="n"/>
      <c r="X14" s="32" t="n"/>
    </row>
    <row r="15" hidden="1" ht="25" customHeight="1">
      <c r="E15" s="1" t="n"/>
      <c r="F15" s="590" t="n"/>
      <c r="G15" s="590" t="n"/>
      <c r="H15" s="590" t="n"/>
      <c r="I15" s="590" t="n"/>
      <c r="J15" s="590" t="n"/>
      <c r="K15" s="590" t="n"/>
      <c r="L15" s="590" t="n"/>
      <c r="M15" s="590" t="n"/>
      <c r="N15" s="590" t="n"/>
      <c r="O15" s="590" t="n"/>
      <c r="P15" s="590" t="n"/>
      <c r="Q15" s="590" t="n"/>
      <c r="R15" s="590" t="n"/>
      <c r="S15" s="590" t="n"/>
      <c r="T15" s="590" t="n"/>
      <c r="U15" s="590" t="n"/>
      <c r="V15" s="590" t="n"/>
      <c r="W15" s="32" t="n"/>
    </row>
    <row r="16" ht="20.15" customHeight="1">
      <c r="E16" s="87" t="n"/>
      <c r="F16" s="52" t="inlineStr">
        <is>
          <t>Click here to go back</t>
        </is>
      </c>
      <c r="G16" s="52" t="inlineStr">
        <is>
          <t>Total</t>
        </is>
      </c>
      <c r="H16" s="40">
        <f>+IFERROR(IF(COUNT(H13:H15),ROUND(SUM(H13:H15),0),""),"")</f>
        <v/>
      </c>
      <c r="I16" s="40">
        <f>+IFERROR(IF(COUNT(I13:I15),ROUND(SUM(I13:I15),0),""),"")</f>
        <v/>
      </c>
      <c r="J16" s="40">
        <f>+IFERROR(IF(COUNT(J13:J15),ROUND(SUM(J13:J15),0),""),"")</f>
        <v/>
      </c>
      <c r="K16" s="40">
        <f>+IFERROR(IF(COUNT(K13:K15),ROUND(SUM(K13:K15),0),""),"")</f>
        <v/>
      </c>
      <c r="L16" s="743">
        <f>+IFERROR(IF(COUNT(K16),ROUND(K16/'Shareholding Pattern'!$L$78*100,2),""),"")</f>
        <v/>
      </c>
      <c r="M16" s="763">
        <f>+IFERROR(IF(COUNT(M13:M15),ROUND(SUM(M13:M15),0),""),"")</f>
        <v/>
      </c>
      <c r="N16" s="763">
        <f>+IFERROR(IF(COUNT(N13:N15),ROUND(SUM(N13:N15),0),""),"")</f>
        <v/>
      </c>
      <c r="O16" s="763">
        <f>+IFERROR(IF(COUNT(O13:O15),ROUND(SUM(O13:O15),0),""),"")</f>
        <v/>
      </c>
      <c r="P16" s="743">
        <f>+IFERROR(IF(COUNT(O16),ROUND(O16/('Shareholding Pattern'!$P$79)*100,2),""),"")</f>
        <v/>
      </c>
      <c r="Q16" s="40">
        <f>+IFERROR(IF(COUNT(Q13:Q15),ROUND(SUM(Q13:Q15),0),""),"")</f>
        <v/>
      </c>
      <c r="R16" s="40">
        <f>+IFERROR(IF(COUNT(R13:R15),ROUND(SUM(R13:R15),0),""),"")</f>
        <v/>
      </c>
      <c r="S16" s="40">
        <f>+IFERROR(IF(COUNT(S13:S15),ROUND(SUM(S13:S15),0),""),"")</f>
        <v/>
      </c>
      <c r="T16" s="743">
        <f>+IFERROR(IF(COUNT(K16,S16),ROUND(SUM(S16,K16)/SUM('Shareholding Pattern'!$L$78,'Shareholding Pattern'!$U$78)*100,2),""),"")</f>
        <v/>
      </c>
      <c r="U16" s="40">
        <f>+IFERROR(IF(COUNT(U13:U15),ROUND(SUM(U13:U15),0),""),"")</f>
        <v/>
      </c>
      <c r="V16" s="743">
        <f>+IFERROR(IF(COUNT(U16),ROUND(SUM(U16)/SUM(K16)*100,2),""),0)</f>
        <v/>
      </c>
      <c r="W16" s="40">
        <f>+IFERROR(IF(COUNT(W13:W15),ROUND(SUM(W13:W15),0),""),"")</f>
        <v/>
      </c>
    </row>
  </sheetData>
  <sheetProtection selectLockedCells="0" selectUnlockedCells="0" algorithmName="SHA-512" sheet="1" objects="1" insertRows="1" insertHyperlinks="1" autoFilter="1" scenarios="1" formatColumns="1" deleteColumns="1" insertColumns="1" pivotTables="1" deleteRows="1" formatCells="1" saltValue="vdKS2bNARzxNihQ4Qo1s+Q==" formatRows="1" sort="1" spinCount="100000" hashValue="jaAJunfOGzwPycBdtVoKvDh68t06sgpe2vtK9ZGMdey8TwErijqCJabJV07dyTwpBpRtuctuayJKuv6E/6i/Rw=="/>
  <mergeCells count="18">
    <mergeCell ref="P10:P11"/>
    <mergeCell ref="H9:H11"/>
    <mergeCell ref="F9:F11"/>
    <mergeCell ref="T9:T11"/>
    <mergeCell ref="S9:S11"/>
    <mergeCell ref="G9:G11"/>
    <mergeCell ref="M10:O10"/>
    <mergeCell ref="R9:R11"/>
    <mergeCell ref="U9:V10"/>
    <mergeCell ref="J9:J11"/>
    <mergeCell ref="X9:X11"/>
    <mergeCell ref="Q9:Q11"/>
    <mergeCell ref="K9:K11"/>
    <mergeCell ref="I9:I11"/>
    <mergeCell ref="W9:W11"/>
    <mergeCell ref="L9:L11"/>
    <mergeCell ref="M9:P9"/>
    <mergeCell ref="E9:E11"/>
  </mergeCells>
  <dataValidations count="4">
    <dataValidation sqref="U13" showDropDown="0" showInputMessage="1" showErrorMessage="1" allowBlank="1" type="whole" operator="lessThanOrEqual">
      <formula1>H13</formula1>
    </dataValidation>
    <dataValidation sqref="W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R13" showDropDown="0" showInputMessage="1" showErrorMessage="1" allowBlank="1" type="whole" operator="greaterThanOrEqual">
      <formula1>0</formula1>
    </dataValidation>
  </dataValidations>
  <hyperlinks>
    <hyperlink ref="F16" location="'Shareholding Pattern'!F46" display="Total"/>
    <hyperlink ref="G16" location="'Shareholding Pattern'!F46"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49.xml><?xml version="1.0" encoding="utf-8"?>
<worksheet xmlns="http://schemas.openxmlformats.org/spreadsheetml/2006/main">
  <sheetPr codeName="Sheet25">
    <tabColor theme="7"/>
    <outlinePr summaryBelow="1" summaryRight="1"/>
    <pageSetUpPr/>
  </sheetPr>
  <dimension ref="E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2.269531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9"/>
    <col width="3.7265625" customWidth="1" min="30" max="30"/>
    <col hidden="1" width="3.7265625" customWidth="1" min="31" max="32"/>
    <col hidden="1" width="5.7265625" customWidth="1" min="33" max="16384"/>
  </cols>
  <sheetData>
    <row r="1" hidden="1">
      <c r="I1" t="n">
        <v>0</v>
      </c>
    </row>
    <row r="2" hidden="1" ht="1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c r="AA2" t="inlineStr">
        <is>
          <t>Number of share under sub category one</t>
        </is>
      </c>
      <c r="AB2" t="inlineStr">
        <is>
          <t>Number of share under sub category two</t>
        </is>
      </c>
      <c r="AC2" t="inlineStr">
        <is>
          <t>Number of share under sub category three</t>
        </is>
      </c>
    </row>
    <row r="3" hidden="1"/>
    <row r="4" hidden="1"/>
    <row r="5" hidden="1"/>
    <row r="6" hidden="1"/>
    <row r="7" ht="15" customHeight="1"/>
    <row r="8" ht="15"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c r="AA9" s="576" t="inlineStr">
        <is>
          <t>Sub-categorization of shares</t>
        </is>
      </c>
      <c r="AB9" s="635" t="n"/>
      <c r="AC9" s="636" t="n"/>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c r="AA10" s="244" t="inlineStr">
        <is>
          <t>Shareholding (No. of shares) under</t>
        </is>
      </c>
      <c r="AB10" s="31" t="n"/>
      <c r="AC10" s="32" t="n"/>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c r="AA11" s="562" t="inlineStr">
        <is>
          <t>Sub-category (i)</t>
        </is>
      </c>
      <c r="AB11" s="562" t="inlineStr">
        <is>
          <t>Sub-category (ii)</t>
        </is>
      </c>
      <c r="AC11" s="562" t="inlineStr">
        <is>
          <t>Sub-category (iii)</t>
        </is>
      </c>
    </row>
    <row r="12" ht="15.5" customHeight="1">
      <c r="E12" s="7" t="inlineStr">
        <is>
          <t>B2(f)</t>
        </is>
      </c>
      <c r="F12" s="53" t="inlineStr">
        <is>
          <t>Overseas Depositories (holding DRs) (balancing figure)</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3" t="n"/>
    </row>
    <row r="13" hidden="1" customFormat="1" s="9">
      <c r="E13" s="48" t="n"/>
      <c r="F13" s="57" t="n"/>
      <c r="G13" s="8" t="n"/>
      <c r="H13" s="740" t="n"/>
      <c r="I13" s="741" t="n"/>
      <c r="J13" s="741" t="n"/>
      <c r="K13" s="742">
        <f>+IFERROR(IF(COUNT(H13:J13),ROUND(SUM(H13:J13),0),""),"")</f>
        <v/>
      </c>
      <c r="L13" s="743">
        <f>+IFERROR(IF(COUNT(K13),ROUND(K13/'Shareholding Pattern'!$L$78*100,2),""),"")</f>
        <v/>
      </c>
      <c r="M13" s="744">
        <f>IF(H13="","",H13)</f>
        <v/>
      </c>
      <c r="N13" s="745" t="n"/>
      <c r="O13" s="746">
        <f>+IFERROR(IF(COUNT(M13:N13),ROUND(SUM(M13,N13),2),""),"")</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43">
        <f>+IFERROR(IF(COUNT(W13),ROUND(SUM(W13)/SUM(K13)*100,2),""),0)</f>
        <v/>
      </c>
      <c r="Y13" s="741" t="n"/>
      <c r="Z13" s="752" t="n"/>
      <c r="AA13" s="741" t="n"/>
      <c r="AB13" s="741" t="n"/>
      <c r="AC13" s="741" t="n"/>
      <c r="AE13" s="9">
        <f>IF(SUM(K13)&gt;0,1,0)</f>
        <v/>
      </c>
      <c r="AF13" s="9">
        <f>IF(COUNT(K13:$K$14999)=0,"",SUM(AE1:AE65531))</f>
        <v/>
      </c>
    </row>
    <row r="14" ht="24.75" customHeight="1">
      <c r="E14" s="30" t="n"/>
      <c r="F14" s="31" t="n"/>
      <c r="G14" s="159" t="inlineStr">
        <is>
          <t>Disclosure of shareholder holding equal to or more than 1% of total number of shares</t>
        </is>
      </c>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2" t="n"/>
    </row>
    <row r="15" hidden="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31" t="n"/>
      <c r="Z15" s="31" t="n"/>
      <c r="AA15" s="31" t="n"/>
      <c r="AB15" s="31" t="n"/>
      <c r="AC15" s="32" t="n"/>
    </row>
    <row r="16" ht="20.15" customHeight="1">
      <c r="E16" s="87" t="n"/>
      <c r="F16" s="52" t="inlineStr">
        <is>
          <t>Click here to go back</t>
        </is>
      </c>
      <c r="G16" s="52" t="inlineStr">
        <is>
          <t>Total</t>
        </is>
      </c>
      <c r="H16" s="47">
        <f>+IFERROR(IF(COUNT(H13:H15),ROUND(SUM(H13:H15),0),""),"")</f>
        <v/>
      </c>
      <c r="I16" s="47">
        <f>+IFERROR(IF(COUNT(I13:I15),ROUND(SUM(I13:I15),0),""),"")</f>
        <v/>
      </c>
      <c r="J16" s="47">
        <f>+IFERROR(IF(COUNT(J13:J15),ROUND(SUM(J13:J15),0),""),"")</f>
        <v/>
      </c>
      <c r="K16" s="47">
        <f>+IFERROR(IF(COUNT(K13:K15),ROUND(SUM(K13:K15),0),""),"")</f>
        <v/>
      </c>
      <c r="L16" s="754">
        <f>+IFERROR(IF(COUNT(K16),ROUND(K16/'Shareholding Pattern'!$L$78*100,2),""),"")</f>
        <v/>
      </c>
      <c r="M16" s="652">
        <f>+IFERROR(IF(COUNT(M13:M15),ROUND(SUM(M13:M15),0),""),"")</f>
        <v/>
      </c>
      <c r="N16" s="652">
        <f>+IFERROR(IF(COUNT(N13:N15),ROUND(SUM(N13:N15),0),""),"")</f>
        <v/>
      </c>
      <c r="O16" s="652">
        <f>+IFERROR(IF(COUNT(O13:O15),ROUND(SUM(O13:O15),0),""),"")</f>
        <v/>
      </c>
      <c r="P16" s="754">
        <f>+IFERROR(IF(COUNT(O16),ROUND(O16/('Shareholding Pattern'!$P$79)*100,2),""),"")</f>
        <v/>
      </c>
      <c r="Q16" s="47">
        <f>+IFERROR(IF(COUNT(Q13:Q15),ROUND(SUM(Q13:Q15),0),""),"")</f>
        <v/>
      </c>
      <c r="R16" s="47">
        <f>+IFERROR(IF(COUNT(R13:R15),ROUND(SUM(R13:R15),0),""),"")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+IFERROR(IF(COUNT(W13:W15),ROUND(SUM(W13:W15),0),""),"")</f>
        <v/>
      </c>
      <c r="X16" s="754">
        <f>+IFERROR(IF(COUNT(W16),ROUND(SUM(W16)/SUM(K16)*100,2),""),0)</f>
        <v/>
      </c>
      <c r="Y16" s="47">
        <f>+IFERROR(IF(COUNT(Y13:Y15),ROUND(SUM(Y13:Y15),0),""),"")</f>
        <v/>
      </c>
      <c r="Z16" s="345" t="n"/>
      <c r="AA16" s="47">
        <f>+IFERROR(IF(COUNT(AA13:AA15),ROUND(SUM(AA13:AA15),0),""),"")</f>
        <v/>
      </c>
      <c r="AB16" s="47">
        <f>+IFERROR(IF(COUNT(AB13:AB15),ROUND(SUM(AB13:AB15),0),""),"")</f>
        <v/>
      </c>
      <c r="AC16" s="47">
        <f>+IFERROR(IF(COUNT(AC13:AC15),ROUND(SUM(AC13:AC15),0),""),"")</f>
        <v/>
      </c>
    </row>
  </sheetData>
  <sheetProtection selectLockedCells="0" selectUnlockedCells="0" algorithmName="SHA-512" sheet="1" objects="1" insertRows="1" insertHyperlinks="1" autoFilter="1" scenarios="1" formatColumns="1" deleteColumns="1" insertColumns="1" pivotTables="1" deleteRows="1" formatCells="1" saltValue="t0XntBxEkX2o1EzktnCdsw==" formatRows="1" sort="1" spinCount="100000" hashValue="eP7y5R1CwpflxajpYT6Vf0z08u38Op5J2YVtNt6Rv6D8HSMq1S8EgxkrXcZ+uGrcg7Qk4AVi+HHYY51mXSCegg=="/>
  <mergeCells count="22">
    <mergeCell ref="P10:P11"/>
    <mergeCell ref="Q9:Q11"/>
    <mergeCell ref="S9:S11"/>
    <mergeCell ref="M10:O10"/>
    <mergeCell ref="L9:L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AA10:AC10"/>
    <mergeCell ref="AA9:AC9"/>
    <mergeCell ref="E9:E11"/>
  </mergeCells>
  <dataValidations count="7">
    <dataValidation sqref="Y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A13" showDropDown="0" showInputMessage="1" showErrorMessage="1" allowBlank="1" error="Sub-category (i) should be less than or equal to total number of shares." prompt="Sub-category (i) should be less than or equal to total number of shares." type="whole" operator="lessThanOrEqual">
      <formula1>K13</formula1>
    </dataValidation>
    <dataValidation sqref="AB13" showDropDown="0" showInputMessage="1" showErrorMessage="1" allowBlank="1" error="Sub-category (ii) should be less than or equal to total number of shares." prompt="Sub-category (ii) should be less than or equal to total number of shares." type="whole" operator="lessThanOrEqual">
      <formula1>K13</formula1>
    </dataValidation>
    <dataValidation sqref="AC13" showDropDown="0" showInputMessage="1" showErrorMessage="1" allowBlank="1" error="Sub-category (iii) should be less than or equal to total number of shares." prompt="Sub-category (iii) should be less than or equal to total number of shares." type="whole" operator="lessThanOrEqual">
      <formula1>K13</formula1>
    </dataValidation>
    <dataValidation sqref="W13" showDropDown="0" showInputMessage="1" showErrorMessage="1" allowBlank="1" type="whole" operator="lessThanOrEqual">
      <formula1>K13</formula1>
    </dataValidation>
  </dataValidations>
  <hyperlinks>
    <hyperlink ref="F16" location="'Shareholding Pattern'!F48" display="Click here to go back"/>
    <hyperlink ref="G16" location="'Shareholding Pattern'!F48" display="Total"/>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5.xml><?xml version="1.0" encoding="utf-8"?>
<worksheet xmlns="http://schemas.openxmlformats.org/spreadsheetml/2006/main">
  <sheetPr codeName="Sheet1">
    <tabColor rgb="FF00B050"/>
    <outlinePr summaryBelow="1" summaryRight="1"/>
    <pageSetUpPr/>
  </sheetPr>
  <dimension ref="E2:BN83"/>
  <sheetViews>
    <sheetView showGridLines="0" tabSelected="1" zoomScale="75" zoomScaleNormal="80" workbookViewId="0">
      <pane xSplit="7" ySplit="11" topLeftCell="H12" activePane="bottomRight" state="frozen"/>
      <selection activeCell="D7" sqref="D7"/>
      <selection pane="topRight" activeCell="H7" sqref="H7"/>
      <selection pane="bottomLeft" activeCell="D12" sqref="D12"/>
      <selection pane="bottomRight" activeCell="F69" sqref="F69"/>
    </sheetView>
  </sheetViews>
  <sheetFormatPr baseColWidth="8" defaultColWidth="0" defaultRowHeight="14.5"/>
  <cols>
    <col hidden="1" width="2.7265625" customWidth="1" min="1" max="3"/>
    <col width="2.26953125" customWidth="1" min="4" max="4"/>
    <col width="6.54296875" customWidth="1" min="5" max="5"/>
    <col width="46.54296875" customWidth="1" min="6" max="6"/>
    <col hidden="1" width="5.54296875" customWidth="1" min="7" max="7"/>
    <col width="20.7265625" customWidth="1" style="101" min="8" max="10"/>
    <col width="20.7265625" customWidth="1" min="11" max="12"/>
    <col width="20.7265625" customWidth="1" style="85" min="13" max="13"/>
    <col width="20.7265625" customWidth="1" style="49" min="14" max="15"/>
    <col width="20.7265625" customWidth="1" style="101" min="16" max="16"/>
    <col width="20.7265625" customWidth="1" style="85" min="17" max="17"/>
    <col width="20.7265625" customWidth="1" style="101" min="18" max="22"/>
    <col width="23.7265625" customWidth="1" style="49" min="23" max="23"/>
    <col width="20.7265625" customWidth="1" style="49" min="24" max="25"/>
    <col width="20.7265625" customWidth="1" style="101" min="26" max="26"/>
    <col width="20.7265625" customWidth="1" style="49" min="27" max="33"/>
    <col width="20.7265625" customWidth="1" style="101" min="34" max="34"/>
    <col width="20.7265625" customWidth="1" min="35" max="37"/>
    <col width="5.54296875" customWidth="1" min="38" max="38"/>
    <col hidden="1" width="5.54296875" customWidth="1" min="39" max="16384"/>
  </cols>
  <sheetData>
    <row r="1" hidden="1"/>
    <row r="2" hidden="1">
      <c r="H2" s="101" t="inlineStr">
        <is>
          <t>Number of shareholders</t>
        </is>
      </c>
      <c r="I2" s="101" t="inlineStr">
        <is>
          <t>Number of fully paid up equity shares</t>
        </is>
      </c>
      <c r="J2" s="101" t="inlineStr">
        <is>
          <t>Number of partly paid-up equity shares</t>
        </is>
      </c>
      <c r="K2" t="inlineStr">
        <is>
          <t>Number of shares underlying outstanding depository receipts</t>
        </is>
      </c>
      <c r="L2" t="inlineStr">
        <is>
          <t>Total number of shares</t>
        </is>
      </c>
      <c r="M2" s="85" t="inlineStr">
        <is>
          <t>Shareholding as a percentage of total number of shares held by promoters and public shareholders and custodians or DR holders</t>
        </is>
      </c>
      <c r="N2" s="49" t="inlineStr">
        <is>
          <t>Number of voting rights held by same class of securities</t>
        </is>
      </c>
      <c r="O2" s="49" t="inlineStr">
        <is>
          <t>Number of voting rights held by differential voting rights</t>
        </is>
      </c>
      <c r="P2" s="101" t="inlineStr">
        <is>
          <t>Total Number of voting rights</t>
        </is>
      </c>
      <c r="Q2" s="85" t="inlineStr">
        <is>
          <t>Percentage of total number of voting rights</t>
        </is>
      </c>
      <c r="R2" s="101" t="inlineStr">
        <is>
          <t>Number of shares underlying outstanding convertible securities</t>
        </is>
      </c>
      <c r="S2" s="101" t="inlineStr">
        <is>
          <t>Number of shares underlying outstanding warrants</t>
        </is>
      </c>
      <c r="T2" s="101" t="inlineStr">
        <is>
          <t>Number Of Outstanding ESOP Granted</t>
        </is>
      </c>
      <c r="U2" s="101" t="inlineStr">
        <is>
          <t>Total Number of shares underlying outstanding convertible securities, warrants and ESOP</t>
        </is>
      </c>
      <c r="V2" s="101" t="inlineStr">
        <is>
          <t>Total number of shares on fully diluted basis including warrants, ESOP and convertible securities</t>
        </is>
      </c>
      <c r="W2" s="49" t="inlineStr">
        <is>
          <t>Total shareholding as a percentage assuming full conversion of convertible securities, warrants and ESOP</t>
        </is>
      </c>
      <c r="X2" s="49" t="inlineStr">
        <is>
          <t xml:space="preserve">Number of the locked-in-shares </t>
        </is>
      </c>
      <c r="Y2" s="49" t="inlineStr">
        <is>
          <t>Locked-in-shares as a percentage of total number of shares</t>
        </is>
      </c>
      <c r="Z2" s="101" t="inlineStr">
        <is>
          <t>Number of shares encumbered under pledged</t>
        </is>
      </c>
      <c r="AA2" s="49" t="inlineStr">
        <is>
          <t>Encumbered share under pledged as percentage of total number of shares</t>
        </is>
      </c>
      <c r="AB2" s="49" t="inlineStr">
        <is>
          <t>Number of shares encumbered under non disposal undertaking</t>
        </is>
      </c>
      <c r="AC2" s="49" t="inlineStr">
        <is>
          <t>Encumbered share under non disposal undertaking as percentage of total number of shares</t>
        </is>
      </c>
      <c r="AD2" s="49" t="inlineStr">
        <is>
          <t>Number of shares encumbered under other encumbrances</t>
        </is>
      </c>
      <c r="AE2" s="49" t="inlineStr">
        <is>
          <t>Encumbered share under other encumbrances as percentage of total number of shares</t>
        </is>
      </c>
      <c r="AF2" s="49" t="inlineStr">
        <is>
          <t>Total number of shares encumbered</t>
        </is>
      </c>
      <c r="AG2" s="49" t="inlineStr">
        <is>
          <t>Encumbered shares held as percentage of total number of shares</t>
        </is>
      </c>
      <c r="AH2" s="101" t="inlineStr">
        <is>
          <t>Number of equity shares held in dematerialized form</t>
        </is>
      </c>
      <c r="AI2" s="49" t="inlineStr">
        <is>
          <t>Number of share under sub category one</t>
        </is>
      </c>
      <c r="AJ2" s="101" t="inlineStr">
        <is>
          <t>Number of share under sub category two</t>
        </is>
      </c>
      <c r="AK2" s="49" t="inlineStr">
        <is>
          <t>Number of share under sub category three</t>
        </is>
      </c>
    </row>
    <row r="3" hidden="1"/>
    <row r="4" hidden="1"/>
    <row r="5" hidden="1"/>
    <row r="6" hidden="1"/>
    <row r="7" ht="15" customHeight="1"/>
    <row r="8" ht="15" customHeight="1">
      <c r="R8" s="263" t="n"/>
      <c r="S8" s="263" t="n"/>
      <c r="T8" s="263" t="n"/>
      <c r="U8" s="263" t="n"/>
    </row>
    <row r="9" ht="20.15" customHeight="1">
      <c r="E9" s="244" t="inlineStr">
        <is>
          <t>Sr. No.</t>
        </is>
      </c>
      <c r="F9" s="476" t="inlineStr">
        <is>
          <t>Category &amp; Name
of the
Shareholders
(I)</t>
        </is>
      </c>
      <c r="G9" s="636" t="n"/>
      <c r="H9" s="493" t="inlineStr">
        <is>
          <t>Nos. Of shareholders
(III)</t>
        </is>
      </c>
      <c r="I9" s="493" t="inlineStr">
        <is>
          <t>No. of fully paid up equity shares held
(IV)</t>
        </is>
      </c>
      <c r="J9" s="493" t="inlineStr">
        <is>
          <t>No. Of Partly paid-up equity shares held
(V)</t>
        </is>
      </c>
      <c r="K9" s="476" t="inlineStr">
        <is>
          <t>No. Of shares underlying Depository Receipts
(VI)</t>
        </is>
      </c>
      <c r="L9" s="476" t="inlineStr">
        <is>
          <t>Total nos. shares
held
(VII) = (IV)+(V)+ (VI)</t>
        </is>
      </c>
      <c r="M9" s="575" t="inlineStr">
        <is>
          <t>Shareholding as a % of total no. of shares (calculated as per SCRR, 1957)
(VIII)
As a % of (A+B+C2)</t>
        </is>
      </c>
      <c r="N9" s="244" t="inlineStr">
        <is>
          <t>Number of Voting Rights held in each class of securities
(IX)</t>
        </is>
      </c>
      <c r="O9" s="31" t="n"/>
      <c r="P9" s="31" t="n"/>
      <c r="Q9" s="32" t="n"/>
      <c r="R9" s="493" t="inlineStr">
        <is>
          <t>No. Of Shares Underlying Outstanding convertible securities
(XA)</t>
        </is>
      </c>
      <c r="S9" s="493" t="inlineStr">
        <is>
          <t>No. of Shares Underlying Outstanding Warrants
(XB)</t>
        </is>
      </c>
      <c r="T9" s="493" t="inlineStr">
        <is>
          <t>No. Of Outstanding ESOP Granted
(XC)</t>
        </is>
      </c>
      <c r="U9" s="493" t="inlineStr">
        <is>
          <t>No. of Shares Underlying Outstanding convertible securities, No. of Warrants and ESOP etc.
(X) = (XA+XB+XC)</t>
        </is>
      </c>
      <c r="V9" s="493" t="inlineStr">
        <is>
          <t>Total No. of shares on fully diluted basis (including warrants, ESOP, Convertible Securities etc.) (XI)=(VII+X)</t>
        </is>
      </c>
      <c r="W9" s="562" t="inlineStr">
        <is>
          <t>Shareholding , as a % assuming full conversion of convertible securities ( as a percentage of diluted share capital)
(XII)= (VII)+(X)
As a % of (A+B+C2)</t>
        </is>
      </c>
      <c r="X9" s="476" t="inlineStr">
        <is>
          <t>Number of Locked in shares
(XIII)</t>
        </is>
      </c>
      <c r="Y9" s="636" t="n"/>
      <c r="Z9" s="476" t="inlineStr">
        <is>
          <t>Number of Shares pledged
(XIV)</t>
        </is>
      </c>
      <c r="AA9" s="636" t="n"/>
      <c r="AB9" s="476" t="inlineStr">
        <is>
          <t>Non-Disposal Undertaking
(XV)</t>
        </is>
      </c>
      <c r="AC9" s="636" t="n"/>
      <c r="AD9" s="476" t="inlineStr">
        <is>
          <t>Other encumbrances, if any
(XVI)</t>
        </is>
      </c>
      <c r="AE9" s="636" t="n"/>
      <c r="AF9" s="476" t="inlineStr">
        <is>
          <t>Total Number of Shares encumbered
(XVII) = (XIV+XV+XVI)</t>
        </is>
      </c>
      <c r="AG9" s="636" t="n"/>
      <c r="AH9" s="493" t="inlineStr">
        <is>
          <t>Number of equity shares held in dematerialized form 
(XVIII)</t>
        </is>
      </c>
      <c r="AI9" s="576" t="inlineStr">
        <is>
          <t>Sub-categorization of shares</t>
        </is>
      </c>
      <c r="AJ9" s="635" t="n"/>
      <c r="AK9" s="636" t="n"/>
    </row>
    <row r="10" ht="20.15" customHeight="1">
      <c r="E10" s="605" t="n"/>
      <c r="F10" s="681" t="n"/>
      <c r="G10" s="639" t="n"/>
      <c r="H10" s="605" t="n"/>
      <c r="I10" s="605" t="n"/>
      <c r="J10" s="605" t="n"/>
      <c r="K10" s="605" t="n"/>
      <c r="L10" s="605" t="n"/>
      <c r="M10" s="605" t="n"/>
      <c r="N10" s="244" t="inlineStr">
        <is>
          <t>No of Voting (XIV)
Rights</t>
        </is>
      </c>
      <c r="O10" s="31" t="n"/>
      <c r="P10" s="32" t="n"/>
      <c r="Q10" s="575" t="inlineStr">
        <is>
          <t>Total as
a % of
Total
Voting
rights</t>
        </is>
      </c>
      <c r="R10" s="605" t="n"/>
      <c r="S10" s="605" t="n"/>
      <c r="T10" s="605" t="n"/>
      <c r="U10" s="605" t="n"/>
      <c r="V10" s="605" t="n"/>
      <c r="W10" s="605" t="n"/>
      <c r="X10" s="67" t="n"/>
      <c r="Y10" s="135" t="n"/>
      <c r="Z10" s="67" t="n"/>
      <c r="AA10" s="135" t="n"/>
      <c r="AB10" s="67" t="n"/>
      <c r="AC10" s="135" t="n"/>
      <c r="AD10" s="67" t="n"/>
      <c r="AE10" s="135" t="n"/>
      <c r="AF10" s="67" t="n"/>
      <c r="AG10" s="135" t="n"/>
      <c r="AH10" s="605" t="n"/>
      <c r="AI10" s="244" t="inlineStr">
        <is>
          <t>Shareholding (No. of shares) under</t>
        </is>
      </c>
      <c r="AJ10" s="31" t="n"/>
      <c r="AK10" s="32" t="n"/>
    </row>
    <row r="11" ht="100" customHeight="1">
      <c r="E11" s="606" t="n"/>
      <c r="F11" s="67" t="n"/>
      <c r="G11" s="135" t="n"/>
      <c r="H11" s="606" t="n"/>
      <c r="I11" s="606" t="n"/>
      <c r="J11" s="606" t="n"/>
      <c r="K11" s="606" t="n"/>
      <c r="L11" s="606" t="n"/>
      <c r="M11" s="606" t="n"/>
      <c r="N11" s="562" t="inlineStr">
        <is>
          <t>Class
eg:
X</t>
        </is>
      </c>
      <c r="O11" s="562" t="inlineStr">
        <is>
          <t>Class
eg:Y</t>
        </is>
      </c>
      <c r="P11" s="493" t="inlineStr">
        <is>
          <t>Total</t>
        </is>
      </c>
      <c r="Q11" s="606" t="n"/>
      <c r="R11" s="606" t="n"/>
      <c r="S11" s="606" t="n"/>
      <c r="T11" s="606" t="n"/>
      <c r="U11" s="606" t="n"/>
      <c r="V11" s="606" t="n"/>
      <c r="W11" s="606" t="n"/>
      <c r="X11" s="562" t="inlineStr">
        <is>
          <t>No.
(a)</t>
        </is>
      </c>
      <c r="Y11" s="562" t="inlineStr">
        <is>
          <t>As a % of total Shares held
(b)</t>
        </is>
      </c>
      <c r="Z11" s="493" t="inlineStr">
        <is>
          <t>No.
(a)</t>
        </is>
      </c>
      <c r="AA11" s="562" t="inlineStr">
        <is>
          <t>As a % of total Shares held
(b)</t>
        </is>
      </c>
      <c r="AB11" s="493" t="inlineStr">
        <is>
          <t>No.
(a)</t>
        </is>
      </c>
      <c r="AC11" s="562" t="inlineStr">
        <is>
          <t>As a % of total Shares held
(b)</t>
        </is>
      </c>
      <c r="AD11" s="493" t="inlineStr">
        <is>
          <t>No.
(a)</t>
        </is>
      </c>
      <c r="AE11" s="562" t="inlineStr">
        <is>
          <t>As a % of total Shares held
(b)</t>
        </is>
      </c>
      <c r="AF11" s="493" t="inlineStr">
        <is>
          <t>No.
(a)</t>
        </is>
      </c>
      <c r="AG11" s="562" t="inlineStr">
        <is>
          <t>As a % of total Shares held
(b)</t>
        </is>
      </c>
      <c r="AH11" s="606" t="n"/>
      <c r="AI11" s="562" t="inlineStr">
        <is>
          <t>Sub-category (i)</t>
        </is>
      </c>
      <c r="AJ11" s="562" t="inlineStr">
        <is>
          <t>Sub-category (ii)</t>
        </is>
      </c>
      <c r="AK11" s="562" t="inlineStr">
        <is>
          <t>Sub-category (iii)</t>
        </is>
      </c>
    </row>
    <row r="12" ht="30" customHeight="1">
      <c r="E12" s="7" t="inlineStr">
        <is>
          <t>A</t>
        </is>
      </c>
      <c r="F12" s="323" t="inlineStr">
        <is>
          <t>Table II - Statement showing shareholding pattern of the Promoter and Promoter Group</t>
        </is>
      </c>
      <c r="G12" s="252" t="n"/>
      <c r="H12" s="252" t="n"/>
      <c r="I12" s="252" t="n"/>
      <c r="J12" s="252" t="n"/>
      <c r="K12" s="252" t="n"/>
      <c r="L12" s="252" t="n"/>
      <c r="M12" s="252" t="n"/>
      <c r="N12" s="252" t="n"/>
      <c r="O12" s="252" t="n"/>
      <c r="P12" s="252" t="n"/>
      <c r="Q12" s="252" t="n"/>
      <c r="R12" s="252" t="n"/>
      <c r="S12" s="252" t="n"/>
      <c r="T12" s="252" t="n"/>
      <c r="U12" s="252" t="n"/>
      <c r="V12" s="252" t="n"/>
      <c r="W12" s="252" t="n"/>
      <c r="X12" s="252" t="n"/>
      <c r="Y12" s="252" t="n"/>
      <c r="Z12" s="252" t="n"/>
      <c r="AA12" s="252" t="n"/>
      <c r="AB12" s="252" t="n"/>
      <c r="AC12" s="252" t="n"/>
      <c r="AD12" s="252" t="n"/>
      <c r="AE12" s="252" t="n"/>
      <c r="AF12" s="252" t="n"/>
      <c r="AG12" s="252" t="n"/>
      <c r="AH12" s="252" t="n"/>
      <c r="AI12" s="252" t="n"/>
      <c r="AJ12" s="252" t="n"/>
      <c r="AK12" s="253" t="n"/>
    </row>
    <row r="13" ht="20.15" customHeight="1">
      <c r="E13" s="317" t="inlineStr">
        <is>
          <t>(1)</t>
        </is>
      </c>
      <c r="F13" s="28" t="inlineStr">
        <is>
          <t>Indian</t>
        </is>
      </c>
      <c r="G13" s="29" t="n"/>
      <c r="H13" s="103" t="n"/>
      <c r="I13" s="103" t="n"/>
      <c r="J13" s="103" t="n"/>
      <c r="K13" s="29" t="n"/>
      <c r="L13" s="29" t="n"/>
      <c r="M13" s="86" t="n"/>
      <c r="N13" s="100" t="n"/>
      <c r="O13" s="100" t="n"/>
      <c r="P13" s="103" t="n"/>
      <c r="Q13" s="86" t="n"/>
      <c r="R13" s="103" t="n"/>
      <c r="S13" s="103" t="n"/>
      <c r="T13" s="103" t="n"/>
      <c r="U13" s="103" t="n"/>
      <c r="V13" s="103" t="n"/>
      <c r="W13" s="29" t="n"/>
      <c r="X13" s="100" t="n"/>
      <c r="Y13" s="29" t="n"/>
      <c r="Z13" s="103" t="n"/>
      <c r="AA13" s="29" t="n"/>
      <c r="AB13" s="29" t="n"/>
      <c r="AC13" s="29" t="n"/>
      <c r="AD13" s="29" t="n"/>
      <c r="AE13" s="29" t="n"/>
      <c r="AF13" s="29" t="n"/>
      <c r="AG13" s="29" t="n"/>
      <c r="AH13" s="103" t="n"/>
      <c r="AI13" s="103" t="n"/>
      <c r="AJ13" s="103" t="n"/>
      <c r="AK13" s="207" t="n"/>
    </row>
    <row r="14" ht="20.15" customHeight="1">
      <c r="E14" s="281" t="inlineStr">
        <is>
          <t>(a)</t>
        </is>
      </c>
      <c r="F14" s="282" t="inlineStr">
        <is>
          <t>Individuals/Hindu undivided Family</t>
        </is>
      </c>
      <c r="G14" s="283" t="n"/>
      <c r="H14" s="123">
        <f>IFERROR(IF(COUNT(IndHUF!$AL$13),IF(IndHUF!$AL$13=0,"0",IndHUF!$AL$13),""),"")</f>
        <v/>
      </c>
      <c r="I14" s="284">
        <f>+IF(COUNT(IndHUF!H57),IndHUF!H57,"")</f>
        <v/>
      </c>
      <c r="J14" s="284">
        <f>+IF(COUNT(IndHUF!I57),IndHUF!I57,"")</f>
        <v/>
      </c>
      <c r="K14" s="682">
        <f>+IF(COUNT(IndHUF!J57),IndHUF!J57,"")</f>
        <v/>
      </c>
      <c r="L14" s="682">
        <f>+IF(COUNT(IndHUF!K57),IndHUF!K57,"")</f>
        <v/>
      </c>
      <c r="M14" s="683">
        <f>+IFERROR(IF(COUNT(L14),ROUND(L14/'Shareholding Pattern'!$L$78*100,2),""),0)</f>
        <v/>
      </c>
      <c r="N14" s="286">
        <f>+IF(COUNT(+IndHUF!M57),SUM(+IndHUF!M57),"")</f>
        <v/>
      </c>
      <c r="O14" s="286">
        <f>+IF(COUNT(+IndHUF!N57),SUM(+IndHUF!N57),"")</f>
        <v/>
      </c>
      <c r="P14" s="284">
        <f>+IF(COUNT(IndHUF!O57),IndHUF!O57,"")</f>
        <v/>
      </c>
      <c r="Q14" s="683">
        <f>+IF(COUNT(IndHUF!P57),IndHUF!P57,"")</f>
        <v/>
      </c>
      <c r="R14" s="284">
        <f>+IF(COUNT(IndHUF!Q57),IndHUF!Q57,"")</f>
        <v/>
      </c>
      <c r="S14" s="287">
        <f>+IF(COUNT(IndHUF!R57),IndHUF!R57,"")</f>
        <v/>
      </c>
      <c r="T14" s="287">
        <f>+IF(COUNT(IndHUF!S57),IndHUF!S57,"")</f>
        <v/>
      </c>
      <c r="U14" s="389">
        <f>+IF(COUNT(IndHUF!T57),IndHUF!T57,"")</f>
        <v/>
      </c>
      <c r="V14" s="288">
        <f>+IF(COUNT(IndHUF!U57),IndHUF!U57,"")</f>
        <v/>
      </c>
      <c r="W14" s="684">
        <f>+IFERROR(IF(COUNT(L14,U14),ROUND(SUM(L14,U14)/SUM('Shareholding Pattern'!$L$78,'Shareholding Pattern'!$U$78)*100,2),""),0)</f>
        <v/>
      </c>
      <c r="X14" s="289">
        <f>+IF(COUNT(IndHUF!W57),IndHUF!W57,"")</f>
        <v/>
      </c>
      <c r="Y14" s="685">
        <f>+IFERROR(IF(COUNT(X14),ROUND(SUM(X14)/SUM(L14)*100,2),""),0)</f>
        <v/>
      </c>
      <c r="Z14" s="289">
        <f>+IF(COUNT(IndHUF!Y57),IndHUF!Y57,"")</f>
        <v/>
      </c>
      <c r="AA14" s="685">
        <f>+IFERROR(IF(COUNT(Z14),ROUND(SUM(Z14)/SUM(L14)*100,2),""),0)</f>
        <v/>
      </c>
      <c r="AB14" s="289">
        <f>+IF(COUNT(IndHUF!AA57),IndHUF!AA57,"")</f>
        <v/>
      </c>
      <c r="AC14" s="685">
        <f>+IFERROR(IF(COUNT(AB14),ROUND(SUM(AB14)/SUM(L14)*100,2),""),0)</f>
        <v/>
      </c>
      <c r="AD14" s="289">
        <f>+IF(COUNT(IndHUF!AC57),IndHUF!AC57,"")</f>
        <v/>
      </c>
      <c r="AE14" s="685">
        <f>+IFERROR(IF(COUNT(AD14),ROUND(SUM(AD14)/SUM(L14)*100,2),""),0)</f>
        <v/>
      </c>
      <c r="AF14" s="289">
        <f>+IF(COUNT(IndHUF!AE57),IndHUF!AE57,"")</f>
        <v/>
      </c>
      <c r="AG14" s="685">
        <f>+IFERROR(IF(COUNT(AF14),ROUND(SUM(AF14)/SUM(L14)*100,2),""),0)</f>
        <v/>
      </c>
      <c r="AH14" s="287">
        <f>+IF(COUNT(IndHUF!AG57),IndHUF!AG57,"")</f>
        <v/>
      </c>
      <c r="AI14" s="406" t="n"/>
      <c r="AJ14" s="407" t="n"/>
      <c r="AK14" s="408" t="n"/>
      <c r="AP14" t="inlineStr">
        <is>
          <t>IndHUF</t>
        </is>
      </c>
      <c r="AZ14" t="inlineStr">
        <is>
          <t>Individuals or Hindu undivided family [Member]</t>
        </is>
      </c>
      <c r="BF14" t="inlineStr">
        <is>
          <t>IndHUF</t>
        </is>
      </c>
      <c r="BH14" t="inlineStr">
        <is>
          <t>IndividualsOrHUFDomain</t>
        </is>
      </c>
      <c r="BN14" t="inlineStr">
        <is>
          <t>DetailsSharesHeldByIndividualsOrHUFAxis</t>
        </is>
      </c>
    </row>
    <row r="15" ht="20.15" customHeight="1">
      <c r="E15" s="79" t="inlineStr">
        <is>
          <t>(b)</t>
        </is>
      </c>
      <c r="F15" s="374" t="inlineStr">
        <is>
          <t>Central  Government/ State Government(s)</t>
        </is>
      </c>
      <c r="G15" s="145" t="n"/>
      <c r="H15" s="123">
        <f>IFERROR(IF(COUNT(CGAndSG!$AL$13),IF(CGAndSG!$AL$13=0,"0",CGAndSG!$AL$13),""),"")</f>
        <v/>
      </c>
      <c r="I15" s="200">
        <f>IFERROR(IF(COUNT(CGAndSG!H16),(CGAndSG!H16),""),"")</f>
        <v/>
      </c>
      <c r="J15" s="200">
        <f>IFERROR(IF(COUNT(CGAndSG!I16),(CGAndSG!I16),""),"")</f>
        <v/>
      </c>
      <c r="K15" s="686">
        <f>IFERROR(IF(COUNT(CGAndSG!J16),(CGAndSG!J16),""),"")</f>
        <v/>
      </c>
      <c r="L15" s="686">
        <f>IFERROR(IF(COUNT(CGAndSG!K16),(CGAndSG!K16),""),"")</f>
        <v/>
      </c>
      <c r="M15" s="687">
        <f>+IFERROR(IF(COUNT(L15),ROUND(L15/'Shareholding Pattern'!$L$78*100,2),""),0)</f>
        <v/>
      </c>
      <c r="N15" s="122">
        <f>IFERROR(IF(COUNT(CGAndSG!M16),(CGAndSG!M16),""),"")</f>
        <v/>
      </c>
      <c r="O15" s="122">
        <f>IFERROR(IF(COUNT(CGAndSG!N16),(CGAndSG!N16),""),"")</f>
        <v/>
      </c>
      <c r="P15" s="200">
        <f>IFERROR(IF(COUNT(CGAndSG!O16),(CGAndSG!O16),""),"")</f>
        <v/>
      </c>
      <c r="Q15" s="687">
        <f>IFERROR(IF(COUNT(CGAndSG!P16),(CGAndSG!P16),""),0)</f>
        <v/>
      </c>
      <c r="R15" s="200">
        <f>IFERROR(IF(COUNT(CGAndSG!Q16),(CGAndSG!Q16),""),"")</f>
        <v/>
      </c>
      <c r="S15" s="264">
        <f>IFERROR(IF(COUNT(CGAndSG!R16),(CGAndSG!R16),""),"")</f>
        <v/>
      </c>
      <c r="T15" s="264">
        <f>IFERROR(IF(COUNT(CGAndSG!S16),(CGAndSG!S16),""),"")</f>
        <v/>
      </c>
      <c r="U15" s="200">
        <f>IFERROR(IF(COUNT(CGAndSG!T16),(CGAndSG!T16),""),"")</f>
        <v/>
      </c>
      <c r="V15" s="266">
        <f>IFERROR(IF(COUNT(CGAndSG!U16),(CGAndSG!U16),""),"")</f>
        <v/>
      </c>
      <c r="W15" s="688">
        <f>+IFERROR(IF(COUNT(L15,U15),ROUND(SUM(L15,U15)/SUM('Shareholding Pattern'!$L$78,'Shareholding Pattern'!$U$78)*100,2),""),0)</f>
        <v/>
      </c>
      <c r="X15" s="133">
        <f>IFERROR(IF(COUNT(CGAndSG!W16),(CGAndSG!W16),""),"")</f>
        <v/>
      </c>
      <c r="Y15" s="689">
        <f>+IFERROR(IF(COUNT(X15),ROUND(SUM(X15)/SUM(L15)*100,2),""),0)</f>
        <v/>
      </c>
      <c r="Z15" s="133">
        <f>IFERROR(IF(COUNT(CGAndSG!Y16),(CGAndSG!Y16),""),"")</f>
        <v/>
      </c>
      <c r="AA15" s="688">
        <f>+IFERROR(IF(COUNT(Z15),ROUND(SUM(Z15)/SUM(L15)*100,2),""),0)</f>
        <v/>
      </c>
      <c r="AB15" s="133">
        <f>IFERROR(IF(COUNT(CGAndSG!AA16),(CGAndSG!AA16),""),"")</f>
        <v/>
      </c>
      <c r="AC15" s="688">
        <f>+IFERROR(IF(COUNT(AB15),ROUND(SUM(AB15)/SUM(L15)*100,2),""),0)</f>
        <v/>
      </c>
      <c r="AD15" s="133">
        <f>IFERROR(IF(COUNT(CGAndSG!AC16),(CGAndSG!AC16),""),"")</f>
        <v/>
      </c>
      <c r="AE15" s="688">
        <f>+IFERROR(IF(COUNT(AD15),ROUND(SUM(AD15)/SUM(L15)*100,2),""),0)</f>
        <v/>
      </c>
      <c r="AF15" s="133">
        <f>IFERROR(IF(COUNT(CGAndSG!AE16),(CGAndSG!AE16),""),"")</f>
        <v/>
      </c>
      <c r="AG15" s="688">
        <f>+IFERROR(IF(COUNT(AF15),ROUND(SUM(AF15)/SUM(L15)*100,2),""),0)</f>
        <v/>
      </c>
      <c r="AH15" s="264">
        <f>IFERROR(IF(COUNT(CGAndSG!AG16),(CGAndSG!AG16),""),"")</f>
        <v/>
      </c>
      <c r="AI15" s="406" t="n"/>
      <c r="AJ15" s="407" t="n"/>
      <c r="AK15" s="408" t="n"/>
      <c r="AP15" t="inlineStr">
        <is>
          <t>CGAndSG</t>
        </is>
      </c>
      <c r="AZ15" t="inlineStr">
        <is>
          <t>Central government or State government(s) [Member]</t>
        </is>
      </c>
      <c r="BF15" t="inlineStr">
        <is>
          <t>CGAndSG</t>
        </is>
      </c>
      <c r="BH15" t="inlineStr">
        <is>
          <t>CentralGovernmentOrStateGovernmentsDomain</t>
        </is>
      </c>
      <c r="BN15" t="inlineStr">
        <is>
          <t>DetailsOfSharesHeldByCentralGovernmentOrStateGovernmentsAxis</t>
        </is>
      </c>
    </row>
    <row r="16" ht="20.15" customHeight="1">
      <c r="E16" s="373" t="inlineStr">
        <is>
          <t>(c)</t>
        </is>
      </c>
      <c r="F16" s="374" t="inlineStr">
        <is>
          <t>Financial  Institutions/ Banks</t>
        </is>
      </c>
      <c r="G16" s="371" t="n"/>
      <c r="H16" s="124">
        <f>IFERROR(IF(COUNT(Banks!$AL$13),IF(Banks!$AL$13=0,"0",Banks!$AL$13),""),"")</f>
        <v/>
      </c>
      <c r="I16" s="200">
        <f>IFERROR(IF(COUNT(Banks!H16),(Banks!H16),""),"")</f>
        <v/>
      </c>
      <c r="J16" s="200">
        <f>IFERROR(IF(COUNT(Banks!I16),(Banks!I16),""),"")</f>
        <v/>
      </c>
      <c r="K16" s="391">
        <f>IFERROR(IF(COUNT(Banks!J16),(Banks!J16),""),"")</f>
        <v/>
      </c>
      <c r="L16" s="686">
        <f>IFERROR(IF(COUNT(Banks!K16),(Banks!K16),""),"")</f>
        <v/>
      </c>
      <c r="M16" s="687">
        <f>+IFERROR(IF(COUNT(L16),ROUND(L16/'Shareholding Pattern'!$L$78*100,2),""),0)</f>
        <v/>
      </c>
      <c r="N16" s="122">
        <f>IFERROR(IF(COUNT(Banks!M16),(Banks!M16),""),"")</f>
        <v/>
      </c>
      <c r="O16" s="122">
        <f>IFERROR(IF(COUNT(Banks!N16),(Banks!N16),""),"")</f>
        <v/>
      </c>
      <c r="P16" s="200">
        <f>IFERROR(IF(COUNT(Banks!O16),(Banks!O16),""),"")</f>
        <v/>
      </c>
      <c r="Q16" s="687">
        <f>IFERROR(IF(COUNT(Banks!P16),(Banks!P16),""),0)</f>
        <v/>
      </c>
      <c r="R16" s="200">
        <f>IFERROR(IF(COUNT(Banks!Q16),(Banks!Q16),""),"")</f>
        <v/>
      </c>
      <c r="S16" s="264">
        <f>IFERROR(IF(COUNT(Banks!R16),(Banks!R16),""),"")</f>
        <v/>
      </c>
      <c r="T16" s="264">
        <f>IFERROR(IF(COUNT(Banks!S16),(Banks!S16),""),"")</f>
        <v/>
      </c>
      <c r="U16" s="200">
        <f>IFERROR(IF(COUNT(Banks!T16),(Banks!T16),""),"")</f>
        <v/>
      </c>
      <c r="V16" s="266">
        <f>IFERROR(IF(COUNT(Banks!U16),(Banks!U16),""),"")</f>
        <v/>
      </c>
      <c r="W16" s="688">
        <f>+IFERROR(IF(COUNT(L16,U16),ROUND(SUM(L16,U16)/SUM('Shareholding Pattern'!$L$78,'Shareholding Pattern'!$U$78)*100,2),""),0)</f>
        <v/>
      </c>
      <c r="X16" s="133">
        <f>IFERROR(IF(COUNT(Banks!W16),(Banks!W16),""),"")</f>
        <v/>
      </c>
      <c r="Y16" s="689">
        <f>+IFERROR(IF(COUNT(X16),ROUND(SUM(X16)/SUM(L16)*100,2),""),0)</f>
        <v/>
      </c>
      <c r="Z16" s="133">
        <f>IFERROR(IF(COUNT(Banks!Y16),(Banks!Y16),""),"")</f>
        <v/>
      </c>
      <c r="AA16" s="688">
        <f>+IFERROR(IF(COUNT(Z16),ROUND(SUM(Z16)/SUM(L16)*100,2),""),0)</f>
        <v/>
      </c>
      <c r="AB16" s="133">
        <f>IFERROR(IF(COUNT(Banks!AA16),(Banks!AA16),""),"")</f>
        <v/>
      </c>
      <c r="AC16" s="688">
        <f>+IFERROR(IF(COUNT(AB16),ROUND(SUM(AB16)/SUM(L16)*100,2),""),0)</f>
        <v/>
      </c>
      <c r="AD16" s="133">
        <f>IFERROR(IF(COUNT(Banks!AC16),(Banks!AC16),""),"")</f>
        <v/>
      </c>
      <c r="AE16" s="688">
        <f>+IFERROR(IF(COUNT(AD16),ROUND(SUM(AD16)/SUM(L16)*100,2),""),0)</f>
        <v/>
      </c>
      <c r="AF16" s="133">
        <f>IFERROR(IF(COUNT(Banks!AE16),(Banks!AE16),""),"")</f>
        <v/>
      </c>
      <c r="AG16" s="688">
        <f>+IFERROR(IF(COUNT(AF16),ROUND(SUM(AF16)/SUM(L16)*100,2),""),0)</f>
        <v/>
      </c>
      <c r="AH16" s="264">
        <f>IFERROR(IF(COUNT(Banks!AG16),(Banks!AG16),""),"")</f>
        <v/>
      </c>
      <c r="AI16" s="406" t="n"/>
      <c r="AJ16" s="407" t="n"/>
      <c r="AK16" s="408" t="n"/>
      <c r="AP16" t="inlineStr">
        <is>
          <t>Banks</t>
        </is>
      </c>
      <c r="AZ16" t="inlineStr">
        <is>
          <t>Indian - financial institutions or banks [Member]</t>
        </is>
      </c>
      <c r="BF16" t="inlineStr">
        <is>
          <t>Banks</t>
        </is>
      </c>
      <c r="BH16" t="inlineStr">
        <is>
          <t>IndianFinancialInstitutionsOrBanksDomain</t>
        </is>
      </c>
      <c r="BN16" t="inlineStr">
        <is>
          <t>DetailsOfSharesHeldByIndianFinancialInstitutionsOrBanksAxis</t>
        </is>
      </c>
    </row>
    <row r="17" ht="20.15" customHeight="1">
      <c r="E17" s="81" t="inlineStr">
        <is>
          <t>(d)</t>
        </is>
      </c>
      <c r="F17" s="147" t="inlineStr">
        <is>
          <t>Any Other (specify)</t>
        </is>
      </c>
      <c r="H17" s="124">
        <f>IFERROR(IF(COUNT(OtherIND!$AO$13),IF(OtherIND!$AO$13=0,"0",OtherIND!$AO$13),""),"")</f>
        <v/>
      </c>
      <c r="I17" s="201">
        <f>IFERROR(IF(COUNT(OtherIND!J62),(OtherIND!J62),""),"")</f>
        <v/>
      </c>
      <c r="J17" s="201">
        <f>IFERROR(IF(COUNT(OtherIND!K62),(OtherIND!K62),""),"")</f>
        <v/>
      </c>
      <c r="K17" s="690">
        <f>IFERROR(IF(COUNT(OtherIND!L62),(OtherIND!L62),""),"")</f>
        <v/>
      </c>
      <c r="L17" s="690">
        <f>IFERROR(IF(COUNT(OtherIND!M62),(OtherIND!M62),""),"")</f>
        <v/>
      </c>
      <c r="M17" s="691">
        <f>+IFERROR(IF(COUNT(L17),ROUND(L17/'Shareholding Pattern'!$L$78*100,2),""),0)</f>
        <v/>
      </c>
      <c r="N17" s="122">
        <f>IFERROR(IF(COUNT(OtherIND!O62),(OtherIND!O62),""),"")</f>
        <v/>
      </c>
      <c r="O17" s="122">
        <f>IFERROR(IF(COUNT(OtherIND!P62),(OtherIND!P62),""),"")</f>
        <v/>
      </c>
      <c r="P17" s="201">
        <f>IFERROR(IF(COUNT(OtherIND!Q62),(OtherIND!Q62),""),"")</f>
        <v/>
      </c>
      <c r="Q17" s="691">
        <f>IFERROR(IF(COUNT(OtherIND!R62),(OtherIND!R62),""),0)</f>
        <v/>
      </c>
      <c r="R17" s="201">
        <f>IFERROR(IF(COUNT(OtherIND!S62),(OtherIND!S62),""),"")</f>
        <v/>
      </c>
      <c r="S17" s="265">
        <f>IFERROR(IF(COUNT(OtherIND!T62),(OtherIND!T62),""),"")</f>
        <v/>
      </c>
      <c r="T17" s="265">
        <f>IFERROR(IF(COUNT(OtherIND!U62),(OtherIND!U62),""),"")</f>
        <v/>
      </c>
      <c r="U17" s="399">
        <f>IFERROR(IF(COUNT(OtherIND!V62),(OtherIND!V62),""),"")</f>
        <v/>
      </c>
      <c r="V17" s="267">
        <f>IFERROR(IF(COUNT(OtherIND!W62),(OtherIND!W62),""),"")</f>
        <v/>
      </c>
      <c r="W17" s="692">
        <f>+IFERROR(IF(COUNT(L17,U17),ROUND(SUM(L17,U17)/SUM('Shareholding Pattern'!$L$78,'Shareholding Pattern'!$U$78)*100,2),""),0)</f>
        <v/>
      </c>
      <c r="X17" s="133">
        <f>IFERROR(IF(COUNT(OtherIND!Y62),(OtherIND!Y62),""),"")</f>
        <v/>
      </c>
      <c r="Y17" s="693">
        <f>+IFERROR(IF(COUNT(X17),ROUND(SUM(X17)/SUM(L17)*100,2),""),0)</f>
        <v/>
      </c>
      <c r="Z17" s="133">
        <f>IFERROR(IF(COUNT(OtherIND!AA62),(OtherIND!AA62),""),"")</f>
        <v/>
      </c>
      <c r="AA17" s="692">
        <f>+IFERROR(IF(COUNT(Z17),ROUND(SUM(Z17)/SUM(L17)*100,2),""),0)</f>
        <v/>
      </c>
      <c r="AB17" s="133">
        <f>IFERROR(IF(COUNT(OtherIND!AC62),(OtherIND!AC62),""),"")</f>
        <v/>
      </c>
      <c r="AC17" s="692">
        <f>+IFERROR(IF(COUNT(AB17),ROUND(SUM(AB17)/SUM(L17)*100,2),""),0)</f>
        <v/>
      </c>
      <c r="AD17" s="133">
        <f>IFERROR(IF(COUNT(OtherIND!AE62),(OtherIND!AE62),""),"")</f>
        <v/>
      </c>
      <c r="AE17" s="692">
        <f>+IFERROR(IF(COUNT(AD17),ROUND(SUM(AD17)/SUM(L17)*100,2),""),0)</f>
        <v/>
      </c>
      <c r="AF17" s="133">
        <f>IFERROR(IF(COUNT(OtherIND!AG62),(OtherIND!AG62),""),"")</f>
        <v/>
      </c>
      <c r="AG17" s="692">
        <f>+IFERROR(IF(COUNT(AF17),ROUND(SUM(AF17)/SUM(L17)*100,2),""),0)</f>
        <v/>
      </c>
      <c r="AH17" s="265">
        <f>IFERROR(IF(COUNT(OtherIND!AI62),(OtherIND!AI62),""),"")</f>
        <v/>
      </c>
      <c r="AI17" s="406" t="n"/>
      <c r="AJ17" s="407" t="n"/>
      <c r="AK17" s="408" t="n"/>
      <c r="AP17" t="inlineStr">
        <is>
          <t>OtherIND</t>
        </is>
      </c>
      <c r="AZ17" t="inlineStr">
        <is>
          <t>Other Indian shareholders [Member]</t>
        </is>
      </c>
      <c r="BF17" t="inlineStr">
        <is>
          <t>OtherIND</t>
        </is>
      </c>
      <c r="BH17" t="inlineStr">
        <is>
          <t>OthersIndianShareholdersDomain</t>
        </is>
      </c>
      <c r="BN17" t="inlineStr">
        <is>
          <t>DetailsOfSharesHeldByOthersIndianShareholdersAxis</t>
        </is>
      </c>
    </row>
    <row r="18" ht="20.15" customHeight="1">
      <c r="E18" s="579" t="inlineStr">
        <is>
          <t>Sub-Total (A)(1)</t>
        </is>
      </c>
      <c r="F18" s="635" t="n"/>
      <c r="G18" s="636" t="n"/>
      <c r="H18" s="307">
        <f>+IFERROR(IF(COUNT(H14:H17),ROUND(SUM(H14:H17),0),""),"")</f>
        <v/>
      </c>
      <c r="I18" s="307">
        <f>+IFERROR(IF(COUNT(I14:I17),ROUND(SUM(I14:I17),0),""),"")</f>
        <v/>
      </c>
      <c r="J18" s="307">
        <f>+IFERROR(IF(COUNT(J14:J17),ROUND(SUM(J14:J17),0),""),"")</f>
        <v/>
      </c>
      <c r="K18" s="308">
        <f>+IFERROR(IF(COUNT(K14:K17),ROUND(SUM(K14:K17),0),""),"")</f>
        <v/>
      </c>
      <c r="L18" s="307">
        <f>+IFERROR(IF(COUNT(L14:L17),ROUND(SUM(L14:L17),0),""),"")</f>
        <v/>
      </c>
      <c r="M18" s="694">
        <f>+IFERROR(IF(COUNT(L18),ROUND(L18/'Shareholding Pattern'!$L$78*100,2),""),0)</f>
        <v/>
      </c>
      <c r="N18" s="310">
        <f>+IFERROR(IF(COUNT(N14:N17),ROUND(SUM(N14:N17),0),""),"")</f>
        <v/>
      </c>
      <c r="O18" s="310">
        <f>+IFERROR(IF(COUNT(O14:O17),ROUND(SUM(O14:O17),0),""),"")</f>
        <v/>
      </c>
      <c r="P18" s="307">
        <f>+IFERROR(IF(COUNT(P14:P17),ROUND(SUM(P14:P17),0),""),"")</f>
        <v/>
      </c>
      <c r="Q18" s="695">
        <f>IFERROR(IF(COUNT(P18),ROUND(P18/$P$79*100,2),""),0)</f>
        <v/>
      </c>
      <c r="R18" s="307">
        <f>+IFERROR(IF(COUNT(R14:R17),ROUND(SUM(R14:R17),0),""),"")</f>
        <v/>
      </c>
      <c r="S18" s="312">
        <f>+IFERROR(IF(COUNT(S14:S17),ROUND(SUM(S14:S17),0),""),"")</f>
        <v/>
      </c>
      <c r="T18" s="312">
        <f>+IFERROR(IF(COUNT(T14:T17),ROUND(SUM(T14:T17),0),""),"")</f>
        <v/>
      </c>
      <c r="U18" s="47">
        <f>+IFERROR(IF(COUNT(U14:U17),ROUND(SUM(U14:U17),0),""),"")</f>
        <v/>
      </c>
      <c r="V18" s="313">
        <f>+IFERROR(IF(COUNT(V14:V17),ROUND(SUM(V14:V17),0),""),"")</f>
        <v/>
      </c>
      <c r="W18" s="696">
        <f>+IFERROR(IF(COUNT(L18,U18),ROUND(SUM(L18,U18)/SUM('Shareholding Pattern'!$L$78,'Shareholding Pattern'!$U$78)*100,2),""),0)</f>
        <v/>
      </c>
      <c r="X18" s="307">
        <f>+IFERROR(IF(COUNT(X14:X17),ROUND(SUM(X14:X17),0),""),"")</f>
        <v/>
      </c>
      <c r="Y18" s="697">
        <f>+IFERROR(IF(COUNT(X18),ROUND(SUM(X18)/SUM(L18)*100,2),""),0)</f>
        <v/>
      </c>
      <c r="Z18" s="307">
        <f>+IFERROR(IF(COUNT(Z14:Z17),ROUND(SUM(Z14:Z17),0),""),"")</f>
        <v/>
      </c>
      <c r="AA18" s="698">
        <f>+IFERROR(IF(COUNT(Z18),ROUND(SUM(Z18)/SUM(L18)*100,2),""),0)</f>
        <v/>
      </c>
      <c r="AB18" s="307">
        <f>+IFERROR(IF(COUNT(AB14:AB17),ROUND(SUM(AB14:AB17),0),""),"")</f>
        <v/>
      </c>
      <c r="AC18" s="698">
        <f>+IFERROR(IF(COUNT(AB18),ROUND(SUM(AB18)/SUM(L18)*100,2),""),0)</f>
        <v/>
      </c>
      <c r="AD18" s="307">
        <f>+IFERROR(IF(COUNT(AD14:AD17),ROUND(SUM(AD14:AD17),0),""),"")</f>
        <v/>
      </c>
      <c r="AE18" s="698">
        <f>+IFERROR(IF(COUNT(AD18),ROUND(SUM(AD18)/SUM(L18)*100,2),""),0)</f>
        <v/>
      </c>
      <c r="AF18" s="307">
        <f>+IFERROR(IF(COUNT(AF14:AF17),ROUND(SUM(AF14:AF17),0),""),"")</f>
        <v/>
      </c>
      <c r="AG18" s="698">
        <f>+IFERROR(IF(COUNT(AF18),ROUND(SUM(AF18)/SUM(L18)*100,2),""),0)</f>
        <v/>
      </c>
      <c r="AH18" s="312">
        <f>+IFERROR(IF(COUNT(AH14:AH17),ROUND(SUM(AH14:AH17),0),""),"")</f>
        <v/>
      </c>
      <c r="AI18" s="409" t="n"/>
      <c r="AJ18" s="410" t="n"/>
      <c r="AK18" s="411" t="n"/>
      <c r="AZ18" t="inlineStr">
        <is>
          <t>Indian [Member]</t>
        </is>
      </c>
      <c r="BF18" t="inlineStr">
        <is>
          <t>Individuals</t>
        </is>
      </c>
      <c r="BH18" t="inlineStr">
        <is>
          <t>NonResidentIndividualsOrForeignIndividualsDomain</t>
        </is>
      </c>
      <c r="BN18" t="inlineStr">
        <is>
          <t>DetailsOfSharesHeldByNonResidentIndividualsOrForeignIndividualsAxis</t>
        </is>
      </c>
    </row>
    <row r="19" ht="20.15" customHeight="1">
      <c r="E19" s="317" t="inlineStr">
        <is>
          <t>(2)</t>
        </is>
      </c>
      <c r="F19" s="28" t="inlineStr">
        <is>
          <t>Foreign</t>
        </is>
      </c>
      <c r="G19" s="29" t="n"/>
      <c r="H19" s="103" t="n"/>
      <c r="I19" s="103" t="n"/>
      <c r="J19" s="103" t="n"/>
      <c r="K19" s="29" t="n"/>
      <c r="L19" s="29" t="n"/>
      <c r="M19" s="86" t="n"/>
      <c r="N19" s="100" t="n"/>
      <c r="O19" s="100" t="n"/>
      <c r="P19" s="103" t="n"/>
      <c r="Q19" s="86" t="n"/>
      <c r="R19" s="103" t="n"/>
      <c r="S19" s="103" t="n"/>
      <c r="T19" s="103" t="n"/>
      <c r="U19" s="103" t="n"/>
      <c r="V19" s="103" t="n"/>
      <c r="W19" s="29" t="n"/>
      <c r="X19" s="100" t="n"/>
      <c r="Y19" s="29" t="n"/>
      <c r="Z19" s="103" t="n"/>
      <c r="AA19" s="29" t="n"/>
      <c r="AB19" s="29" t="n"/>
      <c r="AC19" s="29" t="n"/>
      <c r="AD19" s="29" t="n"/>
      <c r="AE19" s="29" t="n"/>
      <c r="AF19" s="29" t="n"/>
      <c r="AG19" s="29" t="n"/>
      <c r="AH19" s="103" t="n"/>
      <c r="AI19" s="103" t="n"/>
      <c r="AJ19" s="103" t="n"/>
      <c r="AK19" s="207" t="n"/>
      <c r="BF19" t="inlineStr">
        <is>
          <t>Government</t>
        </is>
      </c>
      <c r="BH19" t="inlineStr">
        <is>
          <t>ForeignGovernmentDomain</t>
        </is>
      </c>
      <c r="BN19" t="inlineStr">
        <is>
          <t>DetailsOfSharesHeldByForeignGovernmentAxis</t>
        </is>
      </c>
    </row>
    <row r="20" ht="34.5" customHeight="1">
      <c r="E20" s="278" t="inlineStr">
        <is>
          <t>(a)</t>
        </is>
      </c>
      <c r="F20" s="221" t="inlineStr">
        <is>
          <t>Individuals (NonResident Individuals/ Foreign Individuals)</t>
        </is>
      </c>
      <c r="H20" s="123">
        <f>IFERROR(IF(COUNT(Individuals!$AL$13),IF(Individuals!$AL$13=0,"0",Individuals!$AL$13),""),"")</f>
        <v/>
      </c>
      <c r="I20" s="123">
        <f>IFERROR(IF(COUNT(Individuals!H16),(Individuals!H16),""),"")</f>
        <v/>
      </c>
      <c r="J20" s="123">
        <f>IFERROR(IF(COUNT(Individuals!I16),(Individuals!I16),""),"")</f>
        <v/>
      </c>
      <c r="K20" s="83">
        <f>IFERROR(IF(COUNT(Individuals!J16),(Individuals!J16),""),"")</f>
        <v/>
      </c>
      <c r="L20" s="123">
        <f>IFERROR(IF(COUNT(Individuals!K16),(Individuals!K16),""),"")</f>
        <v/>
      </c>
      <c r="M20" s="683">
        <f>+IFERROR(IF(COUNT(L20),ROUND(L20/'Shareholding Pattern'!$L$78*100,2),""),0)</f>
        <v/>
      </c>
      <c r="N20" s="286">
        <f>IFERROR(IF(COUNT(Individuals!M16),(Individuals!M16),""),"")</f>
        <v/>
      </c>
      <c r="O20" s="286">
        <f>IFERROR(IF(COUNT(Individuals!N16),(Individuals!N16),""),"")</f>
        <v/>
      </c>
      <c r="P20" s="123">
        <f>IFERROR(IF(COUNT(Individuals!O16),(Individuals!O16),""),"")</f>
        <v/>
      </c>
      <c r="Q20" s="699">
        <f>IFERROR(IF(COUNT(Individuals!P16),(Individuals!P16),""),0)</f>
        <v/>
      </c>
      <c r="R20" s="123">
        <f>IFERROR(IF(COUNT(Individuals!Q16),(Individuals!Q16),""),"")</f>
        <v/>
      </c>
      <c r="S20" s="123">
        <f>IFERROR(IF(COUNT(Individuals!R16),(Individuals!R16),""),"")</f>
        <v/>
      </c>
      <c r="T20" s="123">
        <f>IFERROR(IF(COUNT(Individuals!S16),(Individuals!S16),""),"")</f>
        <v/>
      </c>
      <c r="U20" s="123">
        <f>IFERROR(IF(COUNT(Individuals!T16),(Individuals!T16),""),"")</f>
        <v/>
      </c>
      <c r="V20" s="123">
        <f>IFERROR(IF(COUNT(Individuals!U16),(Individuals!U16),""),"")</f>
        <v/>
      </c>
      <c r="W20" s="684">
        <f>+IFERROR(IF(COUNT(L20,U20),ROUND(SUM(L20,U20)/SUM('Shareholding Pattern'!$L$78,'Shareholding Pattern'!$U$78)*100,2),""),0)</f>
        <v/>
      </c>
      <c r="X20" s="289">
        <f>IFERROR(IF(COUNT(Individuals!W16),(Individuals!W16),""),"")</f>
        <v/>
      </c>
      <c r="Y20" s="685">
        <f>+IFERROR(IF(COUNT(X20),ROUND(SUM(X20)/SUM(L20)*100,2),""),0)</f>
        <v/>
      </c>
      <c r="Z20" s="289">
        <f>IFERROR(IF(COUNT(Individuals!Y16),(Individuals!Y16),""),"")</f>
        <v/>
      </c>
      <c r="AA20" s="684">
        <f>+IFERROR(IF(COUNT(Z20),ROUND(SUM(Z20)/SUM(L20)*100,2),""),0)</f>
        <v/>
      </c>
      <c r="AB20" s="289">
        <f>IFERROR(IF(COUNT(Individuals!AA16),(Individuals!AA16),""),"")</f>
        <v/>
      </c>
      <c r="AC20" s="684">
        <f>+IFERROR(IF(COUNT(AB20),ROUND(SUM(AB20)/SUM(L20)*100,2),""),0)</f>
        <v/>
      </c>
      <c r="AD20" s="289">
        <f>IFERROR(IF(COUNT(Individuals!AC16),(Individuals!AC16),""),"")</f>
        <v/>
      </c>
      <c r="AE20" s="684">
        <f>+IFERROR(IF(COUNT(AD20),ROUND(SUM(AD20)/SUM(L20)*100,2),""),0)</f>
        <v/>
      </c>
      <c r="AF20" s="289">
        <f>IFERROR(IF(COUNT(Individuals!AE16),(Individuals!AE16),""),"")</f>
        <v/>
      </c>
      <c r="AG20" s="684">
        <f>+IFERROR(IF(COUNT(AF20),ROUND(SUM(AF20)/SUM(L20)*100,2),""),0)</f>
        <v/>
      </c>
      <c r="AH20" s="318">
        <f>IFERROR(IF(COUNT(Individuals!AG16),(Individuals!AG16),""),"")</f>
        <v/>
      </c>
      <c r="AI20" s="412" t="n"/>
      <c r="AJ20" s="413" t="n"/>
      <c r="AK20" s="414" t="n"/>
      <c r="AP20" t="inlineStr">
        <is>
          <t>Individuals</t>
        </is>
      </c>
      <c r="AZ20" t="inlineStr">
        <is>
          <t>Non-resident individuals or foreign individuals [Member]</t>
        </is>
      </c>
      <c r="BF20" t="inlineStr">
        <is>
          <t>Institutions</t>
        </is>
      </c>
      <c r="BH20" t="inlineStr">
        <is>
          <t>ForeignInstitutionsDomain</t>
        </is>
      </c>
      <c r="BN20" t="inlineStr">
        <is>
          <t>DetailsOfSharesHeldByForeignInstitutionsAxis</t>
        </is>
      </c>
    </row>
    <row r="21" ht="20.15" customHeight="1">
      <c r="E21" s="79" t="inlineStr">
        <is>
          <t>(b)</t>
        </is>
      </c>
      <c r="F21" s="149" t="inlineStr">
        <is>
          <t>Government</t>
        </is>
      </c>
      <c r="H21" s="124">
        <f>IFERROR(IF(COUNT(#REF!),IF(#REF!=0,"0",#REF!),""),"")</f>
        <v/>
      </c>
      <c r="I21" s="124">
        <f>IFERROR(IF(COUNT(#REF!),(#REF!),""),"")</f>
        <v/>
      </c>
      <c r="J21" s="124">
        <f>IFERROR(IF(COUNT(#REF!),(#REF!),""),"")</f>
        <v/>
      </c>
      <c r="K21" s="80">
        <f>IFERROR(IF(COUNT(#REF!),(#REF!),""),"")</f>
        <v/>
      </c>
      <c r="L21" s="124">
        <f>IFERROR(IF(COUNT(#REF!),(#REF!),""),"")</f>
        <v/>
      </c>
      <c r="M21" s="687">
        <f>+IFERROR(IF(COUNT(L21),ROUND(L21/'Shareholding Pattern'!$L$78*100,2),""),0)</f>
        <v/>
      </c>
      <c r="N21" s="122">
        <f>IFERROR(IF(COUNT(#REF!),(#REF!),""),"")</f>
        <v/>
      </c>
      <c r="O21" s="122">
        <f>IFERROR(IF(COUNT(#REF!),(#REF!),""),"")</f>
        <v/>
      </c>
      <c r="P21" s="124">
        <f>IFERROR(IF(COUNT(#REF!),(#REF!),""),"")</f>
        <v/>
      </c>
      <c r="Q21" s="700">
        <f>IFERROR(IF(COUNT(#REF!),(#REF!),""),0)</f>
        <v/>
      </c>
      <c r="R21" s="124">
        <f>IFERROR(IF(COUNT(#REF!),(#REF!),""),"")</f>
        <v/>
      </c>
      <c r="S21" s="124">
        <f>IFERROR(IF(COUNT(#REF!),(#REF!),""),"")</f>
        <v/>
      </c>
      <c r="T21" s="124">
        <f>IFERROR(IF(COUNT(#REF!),(#REF!),""),"")</f>
        <v/>
      </c>
      <c r="U21" s="124">
        <f>IFERROR(IF(COUNT(#REF!),(#REF!),""),"")</f>
        <v/>
      </c>
      <c r="V21" s="124">
        <f>IFERROR(IF(COUNT(#REF!),(#REF!),""),"")</f>
        <v/>
      </c>
      <c r="W21" s="688">
        <f>+IFERROR(IF(COUNT(L21,U21),ROUND(SUM(L21,U21)/SUM('Shareholding Pattern'!$L$78,'Shareholding Pattern'!$U$78)*100,2),""),0)</f>
        <v/>
      </c>
      <c r="X21" s="133">
        <f>IFERROR(IF(COUNT(#REF!),(#REF!),""),"")</f>
        <v/>
      </c>
      <c r="Y21" s="689">
        <f>+IFERROR(IF(COUNT(X21),ROUND(SUM(X21)/SUM(L21)*100,2),""),0)</f>
        <v/>
      </c>
      <c r="Z21" s="133">
        <f>IFERROR(IF(COUNT(#REF!),(#REF!),""),"")</f>
        <v/>
      </c>
      <c r="AA21" s="688">
        <f>+IFERROR(IF(COUNT(Z21),ROUND(SUM(Z21)/SUM(L21)*100,2),""),0)</f>
        <v/>
      </c>
      <c r="AB21" s="133">
        <f>IFERROR(IF(COUNT(#REF!),(#REF!),""),"")</f>
        <v/>
      </c>
      <c r="AC21" s="688">
        <f>+IFERROR(IF(COUNT(AB21),ROUND(SUM(AB21)/SUM(L21)*100,2),""),0)</f>
        <v/>
      </c>
      <c r="AD21" s="133">
        <f>IFERROR(IF(COUNT(#REF!),(#REF!),""),"")</f>
        <v/>
      </c>
      <c r="AE21" s="688">
        <f>+IFERROR(IF(COUNT(AD21),ROUND(SUM(AD21)/SUM(L21)*100,2),""),0)</f>
        <v/>
      </c>
      <c r="AF21" s="133">
        <f>IFERROR(IF(COUNT(#REF!),(#REF!),""),"")</f>
        <v/>
      </c>
      <c r="AG21" s="688">
        <f>+IFERROR(IF(COUNT(AF21),ROUND(SUM(AF21)/SUM(L21)*100,2),""),0)</f>
        <v/>
      </c>
      <c r="AH21" s="319">
        <f>IFERROR(IF(COUNT(#REF!),(#REF!),""),"")</f>
        <v/>
      </c>
      <c r="AI21" s="406" t="n"/>
      <c r="AJ21" s="407" t="n"/>
      <c r="AK21" s="408" t="n"/>
      <c r="AP21" t="inlineStr">
        <is>
          <t>Government</t>
        </is>
      </c>
      <c r="AZ21" t="inlineStr">
        <is>
          <t>Foreign - Government [Member]</t>
        </is>
      </c>
      <c r="BF21" t="inlineStr">
        <is>
          <t>FPIPromoter</t>
        </is>
      </c>
      <c r="BH21" t="inlineStr">
        <is>
          <t>ForeignPortfolioInvestorDomain</t>
        </is>
      </c>
      <c r="BN21" t="inlineStr">
        <is>
          <t>DetailsOfSharesHeldByForeignPortfolioInvestorAxis</t>
        </is>
      </c>
    </row>
    <row r="22" ht="20.15" customHeight="1">
      <c r="E22" s="79" t="inlineStr">
        <is>
          <t>(c)</t>
        </is>
      </c>
      <c r="F22" s="149" t="inlineStr">
        <is>
          <t>Institutions</t>
        </is>
      </c>
      <c r="H22" s="124">
        <f>IFERROR(IF(COUNT(Institutions!$AL$13),IF(Institutions!$AL$13=0,"0",Institutions!$AL$13),""),"")</f>
        <v/>
      </c>
      <c r="I22" s="124">
        <f>IFERROR(IF(COUNT(Institutions!H16),(Institutions!H16),""),"")</f>
        <v/>
      </c>
      <c r="J22" s="124">
        <f>IFERROR(IF(COUNT(Institutions!I16),(Institutions!I16),""),"")</f>
        <v/>
      </c>
      <c r="K22" s="80">
        <f>IFERROR(IF(COUNT(Institutions!J16),(Institutions!J16),""),"")</f>
        <v/>
      </c>
      <c r="L22" s="124">
        <f>IFERROR(IF(COUNT(Institutions!K16),(Institutions!K16),""),"")</f>
        <v/>
      </c>
      <c r="M22" s="687">
        <f>+IFERROR(IF(COUNT(L22),ROUND(L22/'Shareholding Pattern'!$L$78*100,2),""),0)</f>
        <v/>
      </c>
      <c r="N22" s="122">
        <f>IFERROR(IF(COUNT(Institutions!M16),(Institutions!M16),""),"")</f>
        <v/>
      </c>
      <c r="O22" s="122">
        <f>IFERROR(IF(COUNT(Institutions!N16),(Institutions!N16),""),"")</f>
        <v/>
      </c>
      <c r="P22" s="124">
        <f>IFERROR(IF(COUNT(Institutions!O16),(Institutions!O16),""),"")</f>
        <v/>
      </c>
      <c r="Q22" s="700">
        <f>IFERROR(IF(COUNT(Institutions!P16),(Institutions!P16),""),0)</f>
        <v/>
      </c>
      <c r="R22" s="124">
        <f>IFERROR(IF(COUNT(Institutions!Q16),(Institutions!Q16),""),"")</f>
        <v/>
      </c>
      <c r="S22" s="124">
        <f>IFERROR(IF(COUNT(Institutions!R16),(Institutions!R16),""),"")</f>
        <v/>
      </c>
      <c r="T22" s="124">
        <f>IFERROR(IF(COUNT(Institutions!S16),(Institutions!S16),""),"")</f>
        <v/>
      </c>
      <c r="U22" s="124">
        <f>IFERROR(IF(COUNT(Institutions!T16),(Institutions!T16),""),"")</f>
        <v/>
      </c>
      <c r="V22" s="124">
        <f>IFERROR(IF(COUNT(Institutions!U16),(Institutions!U16),""),"")</f>
        <v/>
      </c>
      <c r="W22" s="688">
        <f>+IFERROR(IF(COUNT(L22,U22),ROUND(SUM(L22,U22)/SUM('Shareholding Pattern'!$L$78,'Shareholding Pattern'!$U$78)*100,2),""),0)</f>
        <v/>
      </c>
      <c r="X22" s="133">
        <f>IFERROR(IF(COUNT(Institutions!W16),(Institutions!W16),""),"")</f>
        <v/>
      </c>
      <c r="Y22" s="689">
        <f>+IFERROR(IF(COUNT(X22),ROUND(SUM(X22)/SUM(L22)*100,2),""),0)</f>
        <v/>
      </c>
      <c r="Z22" s="133">
        <f>IFERROR(IF(COUNT(Institutions!Y16),(Institutions!Y16),""),"")</f>
        <v/>
      </c>
      <c r="AA22" s="688">
        <f>+IFERROR(IF(COUNT(Z22),ROUND(SUM(Z22)/SUM(L22)*100,2),""),0)</f>
        <v/>
      </c>
      <c r="AB22" s="133">
        <f>IFERROR(IF(COUNT(Institutions!AA16),(Institutions!AA16),""),"")</f>
        <v/>
      </c>
      <c r="AC22" s="688">
        <f>+IFERROR(IF(COUNT(AB22),ROUND(SUM(AB22)/SUM(L22)*100,2),""),0)</f>
        <v/>
      </c>
      <c r="AD22" s="133">
        <f>IFERROR(IF(COUNT(Institutions!AC16),(Institutions!AC16),""),"")</f>
        <v/>
      </c>
      <c r="AE22" s="688">
        <f>+IFERROR(IF(COUNT(AD22),ROUND(SUM(AD22)/SUM(L22)*100,2),""),0)</f>
        <v/>
      </c>
      <c r="AF22" s="133">
        <f>IFERROR(IF(COUNT(Institutions!AE16),(Institutions!AE16),""),"")</f>
        <v/>
      </c>
      <c r="AG22" s="688">
        <f>+IFERROR(IF(COUNT(AF22),ROUND(SUM(AF22)/SUM(L22)*100,2),""),0)</f>
        <v/>
      </c>
      <c r="AH22" s="319">
        <f>IFERROR(IF(COUNT(Institutions!AG16),(Institutions!AG16),""),"")</f>
        <v/>
      </c>
      <c r="AI22" s="406" t="n"/>
      <c r="AJ22" s="407" t="n"/>
      <c r="AK22" s="408" t="n"/>
      <c r="AP22" t="inlineStr">
        <is>
          <t>Institutions</t>
        </is>
      </c>
      <c r="AZ22" t="inlineStr">
        <is>
          <t>Foreign - institutions [Member]</t>
        </is>
      </c>
      <c r="BF22" t="inlineStr">
        <is>
          <t>OtherForeign</t>
        </is>
      </c>
      <c r="BH22" t="inlineStr">
        <is>
          <t>OtherForeignShareholdersDomain</t>
        </is>
      </c>
      <c r="BN22" t="inlineStr">
        <is>
          <t>DetailsOfSharesHeldByOtherForeignShareholdersAxis</t>
        </is>
      </c>
    </row>
    <row r="23" ht="20.15" customHeight="1">
      <c r="E23" s="79" t="inlineStr">
        <is>
          <t>(d)</t>
        </is>
      </c>
      <c r="F23" s="149" t="inlineStr">
        <is>
          <t>Foreign Portfolio Investor</t>
        </is>
      </c>
      <c r="H23" s="124">
        <f>IFERROR(IF(COUNT(FPIPromoter!$AL$13),IF(FPIPromoter!$AL$13=0,"0",FPIPromoter!$AL$13),""),"")</f>
        <v/>
      </c>
      <c r="I23" s="124">
        <f>IFERROR(IF(COUNT(FPIPromoter!H16),(FPIPromoter!H16),""),"")</f>
        <v/>
      </c>
      <c r="J23" s="124">
        <f>IFERROR(IF(COUNT(FPIPromoter!I16),(FPIPromoter!I16),""),"")</f>
        <v/>
      </c>
      <c r="K23" s="80">
        <f>IFERROR(IF(COUNT(FPIPromoter!J16),(FPIPromoter!J16),""),"")</f>
        <v/>
      </c>
      <c r="L23" s="124">
        <f>IFERROR(IF(COUNT(FPIPromoter!K16),(FPIPromoter!K16),""),"")</f>
        <v/>
      </c>
      <c r="M23" s="687">
        <f>+IFERROR(IF(COUNT(L23),ROUND(L23/'Shareholding Pattern'!$L$78*100,2),""),0)</f>
        <v/>
      </c>
      <c r="N23" s="122">
        <f>IFERROR(IF(COUNT(FPIPromoter!M16),(FPIPromoter!M16),""),"")</f>
        <v/>
      </c>
      <c r="O23" s="122">
        <f>IFERROR(IF(COUNT(FPIPromoter!N16),(FPIPromoter!N16),""),"")</f>
        <v/>
      </c>
      <c r="P23" s="124">
        <f>IFERROR(IF(COUNT(FPIPromoter!O16),(FPIPromoter!O16),""),"")</f>
        <v/>
      </c>
      <c r="Q23" s="700">
        <f>IFERROR(IF(COUNT(FPIPromoter!P16),(FPIPromoter!P16),""),0)</f>
        <v/>
      </c>
      <c r="R23" s="124">
        <f>IFERROR(IF(COUNT(FPIPromoter!Q16),(FPIPromoter!Q16),""),"")</f>
        <v/>
      </c>
      <c r="S23" s="124">
        <f>IFERROR(IF(COUNT(FPIPromoter!R16),(FPIPromoter!R16),""),"")</f>
        <v/>
      </c>
      <c r="T23" s="124">
        <f>IFERROR(IF(COUNT(FPIPromoter!S16),(FPIPromoter!S16),""),"")</f>
        <v/>
      </c>
      <c r="U23" s="124">
        <f>IFERROR(IF(COUNT(FPIPromoter!T16),(FPIPromoter!T16),""),"")</f>
        <v/>
      </c>
      <c r="V23" s="124">
        <f>IFERROR(IF(COUNT(FPIPromoter!U16),(FPIPromoter!U16),""),"")</f>
        <v/>
      </c>
      <c r="W23" s="688">
        <f>+IFERROR(IF(COUNT(L23,U23),ROUND(SUM(L23,U23)/SUM('Shareholding Pattern'!$L$78,'Shareholding Pattern'!$U$78)*100,2),""),0)</f>
        <v/>
      </c>
      <c r="X23" s="133">
        <f>IFERROR(IF(COUNT(FPIPromoter!W16),(FPIPromoter!W16),""),"")</f>
        <v/>
      </c>
      <c r="Y23" s="689">
        <f>+IFERROR(IF(COUNT(X23),ROUND(SUM(X23)/SUM(L23)*100,2),""),0)</f>
        <v/>
      </c>
      <c r="Z23" s="133">
        <f>IFERROR(IF(COUNT(FPIPromoter!Y16),(FPIPromoter!Y16),""),"")</f>
        <v/>
      </c>
      <c r="AA23" s="688">
        <f>+IFERROR(IF(COUNT(Z23),ROUND(SUM(Z23)/SUM(L23)*100,2),""),0)</f>
        <v/>
      </c>
      <c r="AB23" s="133">
        <f>IFERROR(IF(COUNT(FPIPromoter!AA16),(FPIPromoter!AA16),""),"")</f>
        <v/>
      </c>
      <c r="AC23" s="688">
        <f>+IFERROR(IF(COUNT(AB23),ROUND(SUM(AB23)/SUM(L23)*100,2),""),0)</f>
        <v/>
      </c>
      <c r="AD23" s="133">
        <f>IFERROR(IF(COUNT(FPIPromoter!AC16),(FPIPromoter!AC16),""),"")</f>
        <v/>
      </c>
      <c r="AE23" s="688">
        <f>+IFERROR(IF(COUNT(AD23),ROUND(SUM(AD23)/SUM(L23)*100,2),""),0)</f>
        <v/>
      </c>
      <c r="AF23" s="133">
        <f>IFERROR(IF(COUNT(FPIPromoter!AE16),(FPIPromoter!AE16),""),"")</f>
        <v/>
      </c>
      <c r="AG23" s="688">
        <f>+IFERROR(IF(COUNT(AF23),ROUND(SUM(AF23)/SUM(L23)*100,2),""),0)</f>
        <v/>
      </c>
      <c r="AH23" s="319">
        <f>IFERROR(IF(COUNT(FPIPromoter!AG16),(FPIPromoter!AG16),""),"")</f>
        <v/>
      </c>
      <c r="AI23" s="406" t="n"/>
      <c r="AJ23" s="407" t="n"/>
      <c r="AK23" s="408" t="n"/>
      <c r="AP23" t="inlineStr">
        <is>
          <t>FPIPromoter</t>
        </is>
      </c>
      <c r="AZ23" t="inlineStr">
        <is>
          <t>Foreign portfolio investor [Member]</t>
        </is>
      </c>
    </row>
    <row r="24" ht="20.15" customHeight="1">
      <c r="E24" s="84" t="inlineStr">
        <is>
          <t>(e)</t>
        </is>
      </c>
      <c r="F24" s="151" t="inlineStr">
        <is>
          <t>Any Other (specify)</t>
        </is>
      </c>
      <c r="H24" s="138">
        <f>IFERROR(IF(COUNT(OtherForeign!$AO$13),IF(OtherForeign!$AO$13=0,"0",OtherForeign!$AO$13),""),"")</f>
        <v/>
      </c>
      <c r="I24" s="138">
        <f>IFERROR(IF(COUNT(OtherForeign!J31),(OtherForeign!J31),""),"")</f>
        <v/>
      </c>
      <c r="J24" s="138">
        <f>IFERROR(IF(COUNT(OtherForeign!K31),(OtherForeign!K31),""),"")</f>
        <v/>
      </c>
      <c r="K24" s="393">
        <f>IFERROR(IF(COUNT(OtherForeign!L31),(OtherForeign!L31),""),"")</f>
        <v/>
      </c>
      <c r="L24" s="138">
        <f>IFERROR(IF(COUNT(OtherForeign!M31),(OtherForeign!M31),""),"")</f>
        <v/>
      </c>
      <c r="M24" s="691">
        <f>+IFERROR(IF(COUNT(L24),ROUND(L24/'Shareholding Pattern'!$L$78*100,2),""),0)</f>
        <v/>
      </c>
      <c r="N24" s="122">
        <f>IFERROR(IF(COUNT(OtherForeign!O31),(OtherForeign!O31),""),"")</f>
        <v/>
      </c>
      <c r="O24" s="122">
        <f>IFERROR(IF(COUNT(OtherForeign!P31),(OtherForeign!P31),""),"")</f>
        <v/>
      </c>
      <c r="P24" s="138">
        <f>IFERROR(IF(COUNT(OtherForeign!Q31),(OtherForeign!Q31),""),"")</f>
        <v/>
      </c>
      <c r="Q24" s="701">
        <f>IFERROR(IF(COUNT(OtherForeign!R31),(OtherForeign!R31),""),0)</f>
        <v/>
      </c>
      <c r="R24" s="138">
        <f>IFERROR(IF(COUNT(OtherForeign!S31),(OtherForeign!S31),""),"")</f>
        <v/>
      </c>
      <c r="S24" s="138">
        <f>IFERROR(IF(COUNT(OtherForeign!T31),(OtherForeign!T31),""),"")</f>
        <v/>
      </c>
      <c r="T24" s="138">
        <f>IFERROR(IF(COUNT(OtherForeign!U31),(OtherForeign!U31),""),"")</f>
        <v/>
      </c>
      <c r="U24" s="138">
        <f>IFERROR(IF(COUNT(OtherForeign!V31),(OtherForeign!V31),""),"")</f>
        <v/>
      </c>
      <c r="V24" s="138">
        <f>IFERROR(IF(COUNT(OtherForeign!W31),(OtherForeign!W31),""),"")</f>
        <v/>
      </c>
      <c r="W24" s="692">
        <f>+IFERROR(IF(COUNT(L24,U24),ROUND(SUM(L24,U24)/SUM('Shareholding Pattern'!$L$78,'Shareholding Pattern'!$U$78)*100,2),""),0)</f>
        <v/>
      </c>
      <c r="X24" s="133">
        <f>IFERROR(IF(COUNT(OtherForeign!Y31),(OtherForeign!Y31),""),"")</f>
        <v/>
      </c>
      <c r="Y24" s="693">
        <f>+IFERROR(IF(COUNT(X24),ROUND(SUM(X24)/SUM(L24)*100,2),""),0)</f>
        <v/>
      </c>
      <c r="Z24" s="133">
        <f>IFERROR(IF(COUNT(OtherForeign!AA31),(OtherForeign!AA31),""),"")</f>
        <v/>
      </c>
      <c r="AA24" s="692">
        <f>+IFERROR(IF(COUNT(Z24),ROUND(SUM(Z24)/SUM(L24)*100,2),""),0)</f>
        <v/>
      </c>
      <c r="AB24" s="133">
        <f>IFERROR(IF(COUNT(OtherForeign!AC31),(OtherForeign!AC31),""),"")</f>
        <v/>
      </c>
      <c r="AC24" s="692">
        <f>+IFERROR(IF(COUNT(AB24),ROUND(SUM(AB24)/SUM(L24)*100,2),""),0)</f>
        <v/>
      </c>
      <c r="AD24" s="133">
        <f>IFERROR(IF(COUNT(OtherForeign!AE31),(OtherForeign!AE31),""),"")</f>
        <v/>
      </c>
      <c r="AE24" s="692">
        <f>+IFERROR(IF(COUNT(AD24),ROUND(SUM(AD24)/SUM(L24)*100,2),""),0)</f>
        <v/>
      </c>
      <c r="AF24" s="133">
        <f>IFERROR(IF(COUNT(OtherForeign!AG31),(OtherForeign!AG31),""),"")</f>
        <v/>
      </c>
      <c r="AG24" s="692">
        <f>+IFERROR(IF(COUNT(AF24),ROUND(SUM(AF24)/SUM(L24)*100,2),""),0)</f>
        <v/>
      </c>
      <c r="AH24" s="320">
        <f>IFERROR(IF(COUNT(OtherForeign!AI31),(OtherForeign!AI31),""),"")</f>
        <v/>
      </c>
      <c r="AI24" s="406" t="n"/>
      <c r="AJ24" s="407" t="n"/>
      <c r="AK24" s="408" t="n"/>
      <c r="AP24" t="inlineStr">
        <is>
          <t>OtherForeign</t>
        </is>
      </c>
      <c r="AZ24" t="inlineStr">
        <is>
          <t>Other foreign shareholders [Member]</t>
        </is>
      </c>
    </row>
    <row r="25" ht="20.15" customHeight="1">
      <c r="E25" s="557" t="inlineStr">
        <is>
          <t>Sub-Total (A)(2)</t>
        </is>
      </c>
      <c r="F25" s="31" t="n"/>
      <c r="G25" s="32" t="n"/>
      <c r="H25" s="107">
        <f>+IFERROR(IF(COUNT(H20:H24),ROUND(SUM(H20:H24),0),""),"")</f>
        <v/>
      </c>
      <c r="I25" s="107">
        <f>+IFERROR(IF(COUNT(I20:I24),ROUND(SUM(I20:I24),0),""),"")</f>
        <v/>
      </c>
      <c r="J25" s="107">
        <f>+IFERROR(IF(COUNT(J20:J24),ROUND(SUM(J20:J24),0),""),"")</f>
        <v/>
      </c>
      <c r="K25" s="105">
        <f>+IFERROR(IF(COUNT(K20:K24),ROUND(SUM(K20:K24),0),""),"")</f>
        <v/>
      </c>
      <c r="L25" s="107">
        <f>+IFERROR(IF(COUNT(L20:L24),ROUND(SUM(L20:L24),0),""),"")</f>
        <v/>
      </c>
      <c r="M25" s="702">
        <f>+IFERROR(IF(COUNT(L25),ROUND(L25/'Shareholding Pattern'!$L$78*100,2),""),0)</f>
        <v/>
      </c>
      <c r="N25" s="106">
        <f>+IFERROR(IF(COUNT(N20:N24),ROUND(SUM(N20:N24),0),""),"")</f>
        <v/>
      </c>
      <c r="O25" s="106">
        <f>+IFERROR(IF(COUNT(O20:O24),ROUND(SUM(O20:O24),0),""),"")</f>
        <v/>
      </c>
      <c r="P25" s="107">
        <f>+IFERROR(IF(COUNT(P20:P24),ROUND(SUM(P20:P24),0),""),"")</f>
        <v/>
      </c>
      <c r="Q25" s="703">
        <f>IFERROR(IF(COUNT(P25),ROUND(P25/$P$79*100,2),""),0)</f>
        <v/>
      </c>
      <c r="R25" s="202">
        <f>+IFERROR(IF(COUNT(R20:R24),ROUND(SUM(R20:R24),0),""),"")</f>
        <v/>
      </c>
      <c r="S25" s="202">
        <f>+IFERROR(IF(COUNT(S20:S24),ROUND(SUM(S20:S24),0),""),"")</f>
        <v/>
      </c>
      <c r="T25" s="202">
        <f>+IFERROR(IF(COUNT(T20:T24),ROUND(SUM(T20:T24),0),""),"")</f>
        <v/>
      </c>
      <c r="U25" s="107">
        <f>+IFERROR(IF(COUNT(U20:U24),ROUND(SUM(U20:U24),0),""),"")</f>
        <v/>
      </c>
      <c r="V25" s="107">
        <f>+IFERROR(IF(COUNT(V20:V24),ROUND(SUM(V20:V24),0),""),"")</f>
        <v/>
      </c>
      <c r="W25" s="704">
        <f>+IFERROR(IF(COUNT(L25,U25),ROUND(SUM(L25,U25)/SUM('Shareholding Pattern'!$L$78,'Shareholding Pattern'!$U$78)*100,2),""),0)</f>
        <v/>
      </c>
      <c r="X25" s="107">
        <f>+IFERROR(IF(COUNT(X20:X24),ROUND(SUM(X20:X24),0),""),"")</f>
        <v/>
      </c>
      <c r="Y25" s="705">
        <f>+IFERROR(IF(COUNT(X25),ROUND(SUM(X25)/SUM(L25)*100,2),""),0)</f>
        <v/>
      </c>
      <c r="Z25" s="107">
        <f>+IFERROR(IF(COUNT(Z20:Z24),ROUND(SUM(Z20:Z24),0),""),"")</f>
        <v/>
      </c>
      <c r="AA25" s="706">
        <f>+IFERROR(IF(COUNT(Z25),ROUND(SUM(Z25)/SUM(L25)*100,2),""),0)</f>
        <v/>
      </c>
      <c r="AB25" s="107">
        <f>+IFERROR(IF(COUNT(AB20:AB24),ROUND(SUM(AB20:AB24),0),""),"")</f>
        <v/>
      </c>
      <c r="AC25" s="706">
        <f>+IFERROR(IF(COUNT(AB25),ROUND(SUM(AB25)/SUM(L25)*100,2),""),0)</f>
        <v/>
      </c>
      <c r="AD25" s="107">
        <f>+IFERROR(IF(COUNT(AD20:AD24),ROUND(SUM(AD20:AD24),0),""),"")</f>
        <v/>
      </c>
      <c r="AE25" s="706">
        <f>+IFERROR(IF(COUNT(AD25),ROUND(SUM(AD25)/SUM(L25)*100,2),""),0)</f>
        <v/>
      </c>
      <c r="AF25" s="107">
        <f>+IFERROR(IF(COUNT(AF20:AF24),ROUND(SUM(AF20:AF24),0),""),"")</f>
        <v/>
      </c>
      <c r="AG25" s="706">
        <f>+IFERROR(IF(COUNT(AF25),ROUND(SUM(AF25)/SUM(L25)*100,2),""),0)</f>
        <v/>
      </c>
      <c r="AH25" s="321">
        <f>+IFERROR(IF(COUNT(AH20:AH24),ROUND(SUM(AH20:AH24),0),""),"")</f>
        <v/>
      </c>
      <c r="AI25" s="406" t="n"/>
      <c r="AJ25" s="407" t="n"/>
      <c r="AK25" s="408" t="n"/>
      <c r="AZ25" t="inlineStr">
        <is>
          <t>Foreign [Member]</t>
        </is>
      </c>
    </row>
    <row r="26" ht="35.15" customHeight="1">
      <c r="E26" s="558" t="inlineStr">
        <is>
          <t xml:space="preserve">Total Shareholding of Promoter and Promoter Group (A)=(A)(1)+(A)(2) </t>
        </is>
      </c>
      <c r="F26" s="31" t="n"/>
      <c r="G26" s="32" t="n"/>
      <c r="H26" s="107">
        <f>+IFERROR(IF(COUNT(H18,H25),ROUND(SUM(H18,H25),0),""),"")</f>
        <v/>
      </c>
      <c r="I26" s="107">
        <f>+IFERROR(IF(COUNT(I18,I25),ROUND(SUM(I18,I25),0),""),"")</f>
        <v/>
      </c>
      <c r="J26" s="107">
        <f>+IFERROR(IF(COUNT(J18,J25),ROUND(SUM(J18,J25),0),""),"")</f>
        <v/>
      </c>
      <c r="K26" s="105">
        <f>+IFERROR(IF(COUNT(K18,K25),ROUND(SUM(K18,K25),0),""),"")</f>
        <v/>
      </c>
      <c r="L26" s="107">
        <f>+IFERROR(IF(COUNT(L18,L25),ROUND(SUM(L18,L25),0),""),"")</f>
        <v/>
      </c>
      <c r="M26" s="707">
        <f>+IFERROR(IF(COUNT(L26),ROUND(L26/'Shareholding Pattern'!$L$78*100,2),""),0)</f>
        <v/>
      </c>
      <c r="N26" s="106">
        <f>+IFERROR(IF(COUNT(N18,N25),ROUND(SUM(N18,N25),0),""),"")</f>
        <v/>
      </c>
      <c r="O26" s="106">
        <f>+IFERROR(IF(COUNT(O18,O25),ROUND(SUM(O18,O25),0),""),"")</f>
        <v/>
      </c>
      <c r="P26" s="107">
        <f>+IFERROR(IF(COUNT(P18,P25),ROUND(SUM(P18,P25),0),""),"")</f>
        <v/>
      </c>
      <c r="Q26" s="707">
        <f>IFERROR(IF(COUNT(P26),ROUND(P26/$P$79*100,2),""),0)</f>
        <v/>
      </c>
      <c r="R26" s="107">
        <f>+IFERROR(IF(COUNT(R18,R25),ROUND(SUM(R18,R25),0),""),"")</f>
        <v/>
      </c>
      <c r="S26" s="107">
        <f>+IFERROR(IF(COUNT(S18,S25),ROUND(SUM(S18,S25),0),""),"")</f>
        <v/>
      </c>
      <c r="T26" s="107">
        <f>+IFERROR(IF(COUNT(T18,T25),ROUND(SUM(T18,T25),0),""),"")</f>
        <v/>
      </c>
      <c r="U26" s="107">
        <f>+IFERROR(IF(COUNT(U18,U25),ROUND(SUM(U18,U25),0),""),"")</f>
        <v/>
      </c>
      <c r="V26" s="107">
        <f>+IFERROR(IF(COUNT(V18,V25),ROUND(SUM(V18,V25),0),""),"")</f>
        <v/>
      </c>
      <c r="W26" s="706">
        <f>+IFERROR(IF(COUNT(L26,U26),ROUND(SUM(L26,U26)/SUM('Shareholding Pattern'!$L$78,'Shareholding Pattern'!$U$78)*100,2),""),0)</f>
        <v/>
      </c>
      <c r="X26" s="107">
        <f>+IFERROR(IF(COUNT(X18,X25),ROUND(SUM(X18,X25),0),""),"")</f>
        <v/>
      </c>
      <c r="Y26" s="705">
        <f>+IFERROR(IF(COUNT(X26),ROUND(SUM(X26)/SUM(L26)*100,2),""),0)</f>
        <v/>
      </c>
      <c r="Z26" s="107">
        <f>+IFERROR(IF(COUNT(Z18,Z25),ROUND(SUM(Z18,Z25),0),""),"")</f>
        <v/>
      </c>
      <c r="AA26" s="706">
        <f>+IFERROR(IF(COUNT(Z26),ROUND(SUM(Z26)/SUM(L26)*100,2),""),0)</f>
        <v/>
      </c>
      <c r="AB26" s="107">
        <f>+IFERROR(IF(COUNT(AB18,AB25),ROUND(SUM(AB18,AB25),0),""),"")</f>
        <v/>
      </c>
      <c r="AC26" s="706">
        <f>+IFERROR(IF(COUNT(AB26),ROUND(SUM(AB26)/SUM(L26)*100,2),""),0)</f>
        <v/>
      </c>
      <c r="AD26" s="107">
        <f>+IFERROR(IF(COUNT(AD18,AD25),ROUND(SUM(AD18,AD25),0),""),"")</f>
        <v/>
      </c>
      <c r="AE26" s="706">
        <f>+IFERROR(IF(COUNT(AD26),ROUND(SUM(AD26)/SUM(L26)*100,2),""),0)</f>
        <v/>
      </c>
      <c r="AF26" s="107">
        <f>+IFERROR(IF(COUNT(AF18,AF25),ROUND(SUM(AF18,AF25),0),""),"")</f>
        <v/>
      </c>
      <c r="AG26" s="706">
        <f>+IFERROR(IF(COUNT(AF26),ROUND(SUM(AF26)/SUM(L26)*100,2),""),0)</f>
        <v/>
      </c>
      <c r="AH26" s="321">
        <f>+IFERROR(IF(COUNT(AH18,AH25),ROUND(SUM(AH18,AH25),0),""),"")</f>
        <v/>
      </c>
      <c r="AI26" s="409" t="n"/>
      <c r="AJ26" s="410" t="n"/>
      <c r="AK26" s="411" t="n"/>
      <c r="AZ26" t="inlineStr">
        <is>
          <t>Shareholding of promoter and promoter group [Member]</t>
        </is>
      </c>
    </row>
    <row r="27" ht="25" customHeight="1">
      <c r="E27" s="30" t="n"/>
      <c r="F27" s="348" t="inlineStr">
        <is>
          <t>Details of Shares which remain unclaimed for Promoter &amp; Promoter Group</t>
        </is>
      </c>
    </row>
    <row r="28" ht="31.5" customHeight="1">
      <c r="E28" s="7" t="inlineStr">
        <is>
          <t>B</t>
        </is>
      </c>
      <c r="F28" s="173" t="inlineStr">
        <is>
          <t>Table III - Statement showing shareholding pattern of the Public shareholder</t>
        </is>
      </c>
      <c r="G28" s="22" t="n"/>
      <c r="H28" s="300" t="inlineStr">
        <is>
          <t>Note : Kindly show details of shareholders holding equal to or more than 1% of total number of shares. Please refer software manual.</t>
        </is>
      </c>
      <c r="I28" s="301" t="n"/>
      <c r="J28" s="301" t="n"/>
      <c r="K28" s="22" t="n"/>
      <c r="L28" s="22" t="n"/>
      <c r="M28" s="22" t="n"/>
      <c r="N28" s="22" t="n"/>
      <c r="O28" s="22" t="n"/>
      <c r="P28" s="301" t="n"/>
      <c r="Q28" s="22" t="n"/>
      <c r="R28" s="301" t="n"/>
      <c r="S28" s="301" t="n"/>
      <c r="T28" s="301" t="n"/>
      <c r="U28" s="301" t="n"/>
      <c r="V28" s="301" t="n"/>
      <c r="W28" s="22" t="n"/>
      <c r="X28" s="22" t="n"/>
      <c r="Y28" s="22" t="n"/>
      <c r="Z28" s="22" t="n"/>
      <c r="AA28" s="22" t="n"/>
      <c r="AB28" s="22" t="n"/>
      <c r="AC28" s="22" t="n"/>
      <c r="AD28" s="22" t="n"/>
      <c r="AE28" s="22" t="n"/>
      <c r="AF28" s="22" t="n"/>
      <c r="AG28" s="22" t="n"/>
      <c r="AH28" s="302" t="n"/>
      <c r="AI28" s="302" t="n"/>
      <c r="AJ28" s="302" t="n"/>
      <c r="AK28" s="303" t="n"/>
    </row>
    <row r="29" ht="20.15" customHeight="1">
      <c r="E29" s="275" t="inlineStr">
        <is>
          <t>(1)</t>
        </is>
      </c>
      <c r="F29" s="28" t="inlineStr">
        <is>
          <t>Institutions (Domestic)</t>
        </is>
      </c>
      <c r="G29" s="29" t="n"/>
      <c r="H29" s="29" t="n"/>
      <c r="I29" s="29" t="n"/>
      <c r="J29" s="29" t="n"/>
      <c r="K29" s="29" t="n"/>
      <c r="L29" s="29" t="n"/>
      <c r="M29" s="29" t="n"/>
      <c r="N29" s="29" t="n"/>
      <c r="O29" s="29" t="n"/>
      <c r="P29" s="29" t="n"/>
      <c r="Q29" s="29" t="n"/>
      <c r="R29" s="29" t="n"/>
      <c r="S29" s="29" t="n"/>
      <c r="T29" s="29" t="n"/>
      <c r="U29" s="29" t="n"/>
      <c r="V29" s="29" t="n"/>
      <c r="W29" s="29" t="n"/>
      <c r="X29" s="29" t="n"/>
      <c r="Y29" s="29" t="n"/>
      <c r="Z29" s="305" t="n"/>
      <c r="AA29" s="305" t="n"/>
      <c r="AB29" s="305" t="n"/>
      <c r="AC29" s="305" t="n"/>
      <c r="AD29" s="305" t="n"/>
      <c r="AE29" s="305" t="n"/>
      <c r="AF29" s="305" t="n"/>
      <c r="AG29" s="305" t="n"/>
      <c r="AH29" s="29" t="n"/>
      <c r="AI29" s="29" t="n"/>
      <c r="AJ29" s="29" t="n"/>
      <c r="AK29" s="290" t="n"/>
    </row>
    <row r="30" ht="20.15" customHeight="1">
      <c r="E30" s="278" t="inlineStr">
        <is>
          <t>(a)</t>
        </is>
      </c>
      <c r="F30" s="279" t="inlineStr">
        <is>
          <t>Mutual Funds</t>
        </is>
      </c>
      <c r="H30" s="271" t="n"/>
      <c r="I30" s="271" t="n"/>
      <c r="J30" s="271" t="n"/>
      <c r="K30" s="708" t="n"/>
      <c r="L30" s="709">
        <f>+IFERROR(IF(COUNT(I30:K30),ROUND(SUM(I30:K30),0),""),"")</f>
        <v/>
      </c>
      <c r="M30" s="683">
        <f>+IFERROR(IF(COUNT(L30),ROUND(L30/'Shareholding Pattern'!$L$78*100,2),""),"")</f>
        <v/>
      </c>
      <c r="N30" s="405">
        <f>IF(I30="","",I30)</f>
        <v/>
      </c>
      <c r="O30" s="708" t="n"/>
      <c r="P30" s="123">
        <f>+IFERROR(IF(COUNT(N30:O30),ROUND(SUM(N30:O30),0),""),"")</f>
        <v/>
      </c>
      <c r="Q30" s="699">
        <f>+IFERROR(IF(COUNT(P30),ROUND(P30/'Shareholding Pattern'!$P$79*100,2),""),"")</f>
        <v/>
      </c>
      <c r="R30" s="271" t="n"/>
      <c r="S30" s="271" t="n"/>
      <c r="T30" s="271" t="n"/>
      <c r="U30" s="123">
        <f>+IFERROR(IF(COUNT(R30:T30),ROUND(SUM(R30:T30),0),""),"")</f>
        <v/>
      </c>
      <c r="V30" s="123">
        <f>+IFERROR(IF(COUNT(L30,U30),ROUND(SUM(L30,U30),0),""),"")</f>
        <v/>
      </c>
      <c r="W30" s="684">
        <f>+IFERROR(IF(COUNT(L30,U30),ROUND(SUM(L30,U30)/SUM('Shareholding Pattern'!$L$78,'Shareholding Pattern'!$U$78)*100,2),""),"")</f>
        <v/>
      </c>
      <c r="X30" s="708" t="n"/>
      <c r="Y30" s="710">
        <f>+IFERROR(IF(COUNT(X30),ROUND(SUM(X30)/SUM(L30)*100,2),""),0)</f>
        <v/>
      </c>
      <c r="Z30" s="412" t="n"/>
      <c r="AA30" s="413" t="n"/>
      <c r="AB30" s="413" t="n"/>
      <c r="AC30" s="413" t="n"/>
      <c r="AD30" s="413" t="n"/>
      <c r="AE30" s="413" t="n"/>
      <c r="AF30" s="413" t="n"/>
      <c r="AG30" s="414" t="n"/>
      <c r="AH30" s="276" t="n"/>
      <c r="AI30" s="271" t="n"/>
      <c r="AJ30" s="271" t="n"/>
      <c r="AK30" s="271" t="n"/>
      <c r="AP30" t="inlineStr">
        <is>
          <t>MutuaFund</t>
        </is>
      </c>
      <c r="AZ30" t="inlineStr">
        <is>
          <t>Mutual funds or UTI [Member]</t>
        </is>
      </c>
      <c r="BF30" t="inlineStr">
        <is>
          <t>MutuaFund</t>
        </is>
      </c>
      <c r="BH30" t="inlineStr">
        <is>
          <t>MutualFundsOrUTIDomain</t>
        </is>
      </c>
      <c r="BN30" t="inlineStr">
        <is>
          <t>DetailsOfSharesHeldByMutualFundsOrUTIAxis</t>
        </is>
      </c>
    </row>
    <row r="31" ht="20.15" customHeight="1">
      <c r="E31" s="79" t="inlineStr">
        <is>
          <t>(b)</t>
        </is>
      </c>
      <c r="F31" s="149" t="inlineStr">
        <is>
          <t>Venture Capital Funds</t>
        </is>
      </c>
      <c r="H31" s="183" t="n"/>
      <c r="I31" s="183" t="n"/>
      <c r="J31" s="183" t="n"/>
      <c r="K31" s="711" t="n"/>
      <c r="L31" s="124">
        <f>+IFERROR(IF(COUNT(I31:K31),ROUND(SUM(I31:K31),0),""),"")</f>
        <v/>
      </c>
      <c r="M31" s="687">
        <f>+IFERROR(IF(COUNT(L31),ROUND(L31/'Shareholding Pattern'!$L$78*100,2),""),"")</f>
        <v/>
      </c>
      <c r="N31" s="405">
        <f>IF(I31="","",I31)</f>
        <v/>
      </c>
      <c r="O31" s="711" t="n"/>
      <c r="P31" s="124">
        <f>+IFERROR(IF(COUNT(N31:O31),ROUND(SUM(N31:O31),0),""),"")</f>
        <v/>
      </c>
      <c r="Q31" s="700">
        <f>+IFERROR(IF(COUNT(P31),ROUND(P31/'Shareholding Pattern'!$P$79*100,2),""),"")</f>
        <v/>
      </c>
      <c r="R31" s="183" t="n"/>
      <c r="S31" s="183" t="n"/>
      <c r="T31" s="183" t="n"/>
      <c r="U31" s="124">
        <f>+IFERROR(IF(COUNT(R31:T31),ROUND(SUM(R31:T31),0),""),"")</f>
        <v/>
      </c>
      <c r="V31" s="123">
        <f>+IFERROR(IF(COUNT(L31,U31),ROUND(SUM(L31,U31),0),""),"")</f>
        <v/>
      </c>
      <c r="W31" s="688">
        <f>+IFERROR(IF(COUNT(L31,U31),ROUND(SUM(L31,U31)/SUM('Shareholding Pattern'!$L$78,'Shareholding Pattern'!$U$78)*100,2),""),"")</f>
        <v/>
      </c>
      <c r="X31" s="708" t="n"/>
      <c r="Y31" s="712">
        <f>+IFERROR(IF(COUNT(X31),ROUND(SUM(X31)/SUM(L31)*100,2),""),0)</f>
        <v/>
      </c>
      <c r="Z31" s="406" t="n"/>
      <c r="AA31" s="407" t="n"/>
      <c r="AB31" s="407" t="n"/>
      <c r="AC31" s="407" t="n"/>
      <c r="AD31" s="407" t="n"/>
      <c r="AE31" s="407" t="n"/>
      <c r="AF31" s="407" t="n"/>
      <c r="AG31" s="408" t="n"/>
      <c r="AH31" s="236" t="n"/>
      <c r="AI31" s="183" t="n"/>
      <c r="AJ31" s="183" t="n"/>
      <c r="AK31" s="183" t="n"/>
      <c r="AP31" t="inlineStr">
        <is>
          <t>VentureCap</t>
        </is>
      </c>
      <c r="AZ31" t="inlineStr">
        <is>
          <t>Venture capital funds [Member]</t>
        </is>
      </c>
      <c r="BF31" t="inlineStr">
        <is>
          <t>VentureCap</t>
        </is>
      </c>
      <c r="BH31" t="inlineStr">
        <is>
          <t>VentureCapitalFundsDomain</t>
        </is>
      </c>
      <c r="BN31" t="inlineStr">
        <is>
          <t>DetailsOfSharesHeldByVentureCapitalFundsAxis</t>
        </is>
      </c>
    </row>
    <row r="32" ht="20.15" customHeight="1">
      <c r="E32" s="79" t="inlineStr">
        <is>
          <t>(c)</t>
        </is>
      </c>
      <c r="F32" s="149" t="inlineStr">
        <is>
          <t>Alternate Investment Funds</t>
        </is>
      </c>
      <c r="H32" s="183" t="n">
        <v>1</v>
      </c>
      <c r="I32" s="183" t="n">
        <v>297600</v>
      </c>
      <c r="J32" s="183" t="n"/>
      <c r="K32" s="711" t="n"/>
      <c r="L32" s="124">
        <f>+IFERROR(IF(COUNT(I32:K32),ROUND(SUM(I32:K32),0),""),"")</f>
        <v/>
      </c>
      <c r="M32" s="687">
        <f>+IFERROR(IF(COUNT(L32),ROUND(L32/'Shareholding Pattern'!$L$78*100,2),""),"")</f>
        <v/>
      </c>
      <c r="N32" s="405">
        <f>IF(I32="","",I32)</f>
        <v/>
      </c>
      <c r="O32" s="711" t="n"/>
      <c r="P32" s="124">
        <f>+IFERROR(IF(COUNT(N32:O32),ROUND(SUM(N32:O32),0),""),"")</f>
        <v/>
      </c>
      <c r="Q32" s="700">
        <f>+IFERROR(IF(COUNT(P32),ROUND(P32/'Shareholding Pattern'!$P$79*100,2),""),"")</f>
        <v/>
      </c>
      <c r="R32" s="183" t="n"/>
      <c r="S32" s="183" t="n"/>
      <c r="T32" s="183" t="n"/>
      <c r="U32" s="124">
        <f>+IFERROR(IF(COUNT(R32:T32),ROUND(SUM(R32:T32),0),""),"")</f>
        <v/>
      </c>
      <c r="V32" s="123">
        <f>+IFERROR(IF(COUNT(L32,U32),ROUND(SUM(L32,U32),0),""),"")</f>
        <v/>
      </c>
      <c r="W32" s="688">
        <f>+IFERROR(IF(COUNT(L32,U32),ROUND(SUM(L32,U32)/SUM('Shareholding Pattern'!$L$78,'Shareholding Pattern'!$U$78)*100,2),""),"")</f>
        <v/>
      </c>
      <c r="X32" s="708" t="n"/>
      <c r="Y32" s="712">
        <f>+IFERROR(IF(COUNT(X32),ROUND(SUM(X32)/SUM(L32)*100,2),""),0)</f>
        <v/>
      </c>
      <c r="Z32" s="406" t="n"/>
      <c r="AA32" s="407" t="n"/>
      <c r="AB32" s="407" t="n"/>
      <c r="AC32" s="407" t="n"/>
      <c r="AD32" s="407" t="n"/>
      <c r="AE32" s="407" t="n"/>
      <c r="AF32" s="407" t="n"/>
      <c r="AG32" s="408" t="n"/>
      <c r="AH32" s="236" t="n">
        <v>297600</v>
      </c>
      <c r="AI32" s="183" t="n">
        <v>0</v>
      </c>
      <c r="AJ32" s="183" t="n">
        <v>0</v>
      </c>
      <c r="AK32" s="183" t="n">
        <v>0</v>
      </c>
      <c r="AP32" t="inlineStr">
        <is>
          <t>AIF</t>
        </is>
      </c>
      <c r="AZ32" t="inlineStr">
        <is>
          <t>Alternative investment funds [Member]</t>
        </is>
      </c>
      <c r="BF32" t="inlineStr">
        <is>
          <t>AIF</t>
        </is>
      </c>
      <c r="BH32" t="inlineStr">
        <is>
          <t>AlternativeInvestmentFundsDomain</t>
        </is>
      </c>
      <c r="BN32" t="inlineStr">
        <is>
          <t>DetailsOfSharesHeldByAlternativeInvestmentFundsAxis</t>
        </is>
      </c>
    </row>
    <row r="33" ht="20.15" customHeight="1">
      <c r="E33" s="79" t="inlineStr">
        <is>
          <t>(d)</t>
        </is>
      </c>
      <c r="F33" s="149" t="inlineStr">
        <is>
          <t>Banks</t>
        </is>
      </c>
      <c r="H33" s="183" t="n"/>
      <c r="I33" s="183" t="n"/>
      <c r="J33" s="183" t="n"/>
      <c r="K33" s="711" t="n"/>
      <c r="L33" s="124">
        <f>+IFERROR(IF(COUNT(I33:K33),ROUND(SUM(I33:K33),0),""),"")</f>
        <v/>
      </c>
      <c r="M33" s="687">
        <f>+IFERROR(IF(COUNT(L33),ROUND(L33/'Shareholding Pattern'!$L$78*100,2),""),"")</f>
        <v/>
      </c>
      <c r="N33" s="405">
        <f>IF(I33="","",I33)</f>
        <v/>
      </c>
      <c r="O33" s="711" t="n"/>
      <c r="P33" s="124">
        <f>+IFERROR(IF(COUNT(N33:O33),ROUND(SUM(N33:O33),0),""),"")</f>
        <v/>
      </c>
      <c r="Q33" s="700">
        <f>+IFERROR(IF(COUNT(P33),ROUND(P33/'Shareholding Pattern'!$P$79*100,2),""),"")</f>
        <v/>
      </c>
      <c r="R33" s="183" t="n"/>
      <c r="S33" s="183" t="n"/>
      <c r="T33" s="183" t="n"/>
      <c r="U33" s="124">
        <f>+IFERROR(IF(COUNT(R33:T33),ROUND(SUM(R33:T33),0),""),"")</f>
        <v/>
      </c>
      <c r="V33" s="123">
        <f>+IFERROR(IF(COUNT(L33,U33),ROUND(SUM(L33,U33),0),""),"")</f>
        <v/>
      </c>
      <c r="W33" s="688">
        <f>+IFERROR(IF(COUNT(L33,U33),ROUND(SUM(L33,U33)/SUM('Shareholding Pattern'!$L$78,'Shareholding Pattern'!$U$78)*100,2),""),"")</f>
        <v/>
      </c>
      <c r="X33" s="708" t="n"/>
      <c r="Y33" s="712">
        <f>+IFERROR(IF(COUNT(X33),ROUND(SUM(X33)/SUM(L33)*100,2),""),0)</f>
        <v/>
      </c>
      <c r="Z33" s="406" t="n"/>
      <c r="AA33" s="407" t="n"/>
      <c r="AB33" s="407" t="n"/>
      <c r="AC33" s="407" t="n"/>
      <c r="AD33" s="407" t="n"/>
      <c r="AE33" s="407" t="n"/>
      <c r="AF33" s="407" t="n"/>
      <c r="AG33" s="408" t="n"/>
      <c r="AH33" s="236" t="n"/>
      <c r="AI33" s="183" t="n"/>
      <c r="AJ33" s="183" t="n"/>
      <c r="AK33" s="183" t="n"/>
      <c r="AP33" t="inlineStr">
        <is>
          <t>Bank_Insti</t>
        </is>
      </c>
      <c r="AZ33" t="inlineStr">
        <is>
          <t>Banks [Member]</t>
        </is>
      </c>
      <c r="BF33" t="inlineStr">
        <is>
          <t>Bank_Insti</t>
        </is>
      </c>
      <c r="BH33" t="inlineStr">
        <is>
          <t>DetailsOfSharesHeldByBanksDomain</t>
        </is>
      </c>
      <c r="BN33" t="inlineStr">
        <is>
          <t>DetailsOfSharesHeldByBanksAxis</t>
        </is>
      </c>
    </row>
    <row r="34" ht="20.15" customHeight="1">
      <c r="E34" s="79" t="inlineStr">
        <is>
          <t>(e)</t>
        </is>
      </c>
      <c r="F34" s="149" t="inlineStr">
        <is>
          <t>Insurance  Companies</t>
        </is>
      </c>
      <c r="H34" s="183" t="n"/>
      <c r="I34" s="183" t="n"/>
      <c r="J34" s="183" t="n"/>
      <c r="K34" s="711" t="n"/>
      <c r="L34" s="124">
        <f>+IFERROR(IF(COUNT(I34:K34),ROUND(SUM(I34:K34),0),""),"")</f>
        <v/>
      </c>
      <c r="M34" s="687">
        <f>+IFERROR(IF(COUNT(L34),ROUND(L34/'Shareholding Pattern'!$L$78*100,2),""),"")</f>
        <v/>
      </c>
      <c r="N34" s="405">
        <f>IF(I34="","",I34)</f>
        <v/>
      </c>
      <c r="O34" s="711" t="n"/>
      <c r="P34" s="124">
        <f>+IFERROR(IF(COUNT(N34:O34),ROUND(SUM(N34:O34),0),""),"")</f>
        <v/>
      </c>
      <c r="Q34" s="700">
        <f>+IFERROR(IF(COUNT(P34),ROUND(P34/'Shareholding Pattern'!$P$79*100,2),""),"")</f>
        <v/>
      </c>
      <c r="R34" s="183" t="n"/>
      <c r="S34" s="183" t="n"/>
      <c r="T34" s="183" t="n"/>
      <c r="U34" s="124">
        <f>+IFERROR(IF(COUNT(R34:T34),ROUND(SUM(R34:T34),0),""),"")</f>
        <v/>
      </c>
      <c r="V34" s="123">
        <f>+IFERROR(IF(COUNT(L34,U34),ROUND(SUM(L34,U34),0),""),"")</f>
        <v/>
      </c>
      <c r="W34" s="688">
        <f>+IFERROR(IF(COUNT(L34,U34),ROUND(SUM(L34,U34)/SUM('Shareholding Pattern'!$L$78,'Shareholding Pattern'!$U$78)*100,2),""),"")</f>
        <v/>
      </c>
      <c r="X34" s="708" t="n"/>
      <c r="Y34" s="712">
        <f>+IFERROR(IF(COUNT(X34),ROUND(SUM(X34)/SUM(L34)*100,2),""),0)</f>
        <v/>
      </c>
      <c r="Z34" s="406" t="n"/>
      <c r="AA34" s="407" t="n"/>
      <c r="AB34" s="407" t="n"/>
      <c r="AC34" s="407" t="n"/>
      <c r="AD34" s="407" t="n"/>
      <c r="AE34" s="407" t="n"/>
      <c r="AF34" s="407" t="n"/>
      <c r="AG34" s="408" t="n"/>
      <c r="AH34" s="236" t="n"/>
      <c r="AI34" s="183" t="n"/>
      <c r="AJ34" s="183" t="n"/>
      <c r="AK34" s="183" t="n"/>
      <c r="AP34" t="inlineStr">
        <is>
          <t>Insurance</t>
        </is>
      </c>
      <c r="AZ34" t="inlineStr">
        <is>
          <t>Insurance Companies [Member]</t>
        </is>
      </c>
      <c r="BF34" t="inlineStr">
        <is>
          <t>Insurance</t>
        </is>
      </c>
      <c r="BH34" t="inlineStr">
        <is>
          <t>InsuranceCompaniesDomain</t>
        </is>
      </c>
      <c r="BN34" t="inlineStr">
        <is>
          <t>DetailsOfSharesHeldByInsuranceCompaniesAxis</t>
        </is>
      </c>
    </row>
    <row r="35" ht="20.15" customHeight="1">
      <c r="E35" s="79" t="inlineStr">
        <is>
          <t>(f)</t>
        </is>
      </c>
      <c r="F35" s="149" t="inlineStr">
        <is>
          <t>Provident Funds/ Pension Funds</t>
        </is>
      </c>
      <c r="H35" s="183" t="n"/>
      <c r="I35" s="183" t="n"/>
      <c r="J35" s="183" t="n"/>
      <c r="K35" s="711" t="n"/>
      <c r="L35" s="124">
        <f>+IFERROR(IF(COUNT(I35:K35),ROUND(SUM(I35:K35),0),""),"")</f>
        <v/>
      </c>
      <c r="M35" s="687">
        <f>+IFERROR(IF(COUNT(L35),ROUND(L35/'Shareholding Pattern'!$L$78*100,2),""),"")</f>
        <v/>
      </c>
      <c r="N35" s="405">
        <f>IF(I35="","",I35)</f>
        <v/>
      </c>
      <c r="O35" s="711" t="n"/>
      <c r="P35" s="124">
        <f>+IFERROR(IF(COUNT(N35:O35),ROUND(SUM(N35:O35),0),""),"")</f>
        <v/>
      </c>
      <c r="Q35" s="700">
        <f>+IFERROR(IF(COUNT(P35),ROUND(P35/'Shareholding Pattern'!$P$79*100,2),""),"")</f>
        <v/>
      </c>
      <c r="R35" s="183" t="n"/>
      <c r="S35" s="183" t="n"/>
      <c r="T35" s="183" t="n"/>
      <c r="U35" s="124">
        <f>+IFERROR(IF(COUNT(R35:T35),ROUND(SUM(R35:T35),0),""),"")</f>
        <v/>
      </c>
      <c r="V35" s="123">
        <f>+IFERROR(IF(COUNT(L35,U35),ROUND(SUM(L35,U35),0),""),"")</f>
        <v/>
      </c>
      <c r="W35" s="688">
        <f>+IFERROR(IF(COUNT(L35,U35),ROUND(SUM(L35,U35)/SUM('Shareholding Pattern'!$L$78,'Shareholding Pattern'!$U$78)*100,2),""),"")</f>
        <v/>
      </c>
      <c r="X35" s="708" t="n"/>
      <c r="Y35" s="712">
        <f>+IFERROR(IF(COUNT(X35),ROUND(SUM(X35)/SUM(L35)*100,2),""),0)</f>
        <v/>
      </c>
      <c r="Z35" s="406" t="n"/>
      <c r="AA35" s="407" t="n"/>
      <c r="AB35" s="407" t="n"/>
      <c r="AC35" s="407" t="n"/>
      <c r="AD35" s="407" t="n"/>
      <c r="AE35" s="407" t="n"/>
      <c r="AF35" s="407" t="n"/>
      <c r="AG35" s="408" t="n"/>
      <c r="AH35" s="236" t="n"/>
      <c r="AI35" s="183" t="n"/>
      <c r="AJ35" s="183" t="n"/>
      <c r="AK35" s="183" t="n"/>
      <c r="AP35" t="inlineStr">
        <is>
          <t>Pension</t>
        </is>
      </c>
      <c r="AZ35" t="inlineStr">
        <is>
          <t>Provident Funds or pension funds [Member]</t>
        </is>
      </c>
      <c r="BF35" t="inlineStr">
        <is>
          <t>Pension</t>
        </is>
      </c>
      <c r="BH35" t="inlineStr">
        <is>
          <t>ProvidentFundsOrPensionFundsDomain</t>
        </is>
      </c>
      <c r="BN35" t="inlineStr">
        <is>
          <t>DetailsOfSharesHeldByProvidentFundsOrPensionFundsAxis</t>
        </is>
      </c>
    </row>
    <row r="36" ht="20.15" customHeight="1">
      <c r="E36" s="79" t="inlineStr">
        <is>
          <t>(g)</t>
        </is>
      </c>
      <c r="F36" s="227" t="inlineStr">
        <is>
          <t>Asset reconstruction companies</t>
        </is>
      </c>
      <c r="H36" s="183" t="n"/>
      <c r="I36" s="183" t="n"/>
      <c r="J36" s="183" t="n"/>
      <c r="K36" s="711" t="n"/>
      <c r="L36" s="124">
        <f>+IFERROR(IF(COUNT(I36:K36),ROUND(SUM(I36:K36),0),""),"")</f>
        <v/>
      </c>
      <c r="M36" s="687">
        <f>+IFERROR(IF(COUNT(L36),ROUND(L36/'Shareholding Pattern'!$L$78*100,2),""),"")</f>
        <v/>
      </c>
      <c r="N36" s="405">
        <f>IF(I36="","",I36)</f>
        <v/>
      </c>
      <c r="O36" s="711" t="n"/>
      <c r="P36" s="124">
        <f>+IFERROR(IF(COUNT(N36:O36),ROUND(SUM(N36:O36),0),""),"")</f>
        <v/>
      </c>
      <c r="Q36" s="700">
        <f>+IFERROR(IF(COUNT(P36),ROUND(P36/'Shareholding Pattern'!$P$79*100,2),""),"")</f>
        <v/>
      </c>
      <c r="R36" s="183" t="n"/>
      <c r="S36" s="183" t="n"/>
      <c r="T36" s="183" t="n"/>
      <c r="U36" s="124">
        <f>+IFERROR(IF(COUNT(R36:T36),ROUND(SUM(R36:T36),0),""),"")</f>
        <v/>
      </c>
      <c r="V36" s="123">
        <f>+IFERROR(IF(COUNT(L36,U36),ROUND(SUM(L36,U36),0),""),"")</f>
        <v/>
      </c>
      <c r="W36" s="688">
        <f>+IFERROR(IF(COUNT(L36,U36),ROUND(SUM(L36,U36)/SUM('Shareholding Pattern'!$L$78,'Shareholding Pattern'!$U$78)*100,2),""),"")</f>
        <v/>
      </c>
      <c r="X36" s="708" t="n"/>
      <c r="Y36" s="712">
        <f>+IFERROR(IF(COUNT(X36),ROUND(SUM(X36)/SUM(L36)*100,2),""),0)</f>
        <v/>
      </c>
      <c r="Z36" s="406" t="n"/>
      <c r="AA36" s="407" t="n"/>
      <c r="AB36" s="407" t="n"/>
      <c r="AC36" s="407" t="n"/>
      <c r="AD36" s="407" t="n"/>
      <c r="AE36" s="407" t="n"/>
      <c r="AF36" s="407" t="n"/>
      <c r="AG36" s="408" t="n"/>
      <c r="AH36" s="236" t="n"/>
      <c r="AI36" s="183" t="n"/>
      <c r="AJ36" s="183" t="n"/>
      <c r="AK36" s="183" t="n"/>
      <c r="AP36" t="inlineStr">
        <is>
          <t>AssetReconstruct</t>
        </is>
      </c>
      <c r="AZ36" t="inlineStr">
        <is>
          <t>Asset reconstruction companies [Member]</t>
        </is>
      </c>
      <c r="BF36" t="inlineStr">
        <is>
          <t>AssetReconstruct</t>
        </is>
      </c>
      <c r="BH36" t="inlineStr">
        <is>
          <t>DetailsOfSharesHeldByAssetReconstructionCompaniesDomain</t>
        </is>
      </c>
      <c r="BN36" t="inlineStr">
        <is>
          <t>DetailsOfSharesHeldByAssetReconstructionCompaniesAxis</t>
        </is>
      </c>
    </row>
    <row r="37" ht="20.15" customHeight="1">
      <c r="E37" s="79" t="inlineStr">
        <is>
          <t>(h)</t>
        </is>
      </c>
      <c r="F37" s="231" t="inlineStr">
        <is>
          <t>Sovereign Wealth Funds</t>
        </is>
      </c>
      <c r="H37" s="183" t="n"/>
      <c r="I37" s="183" t="n"/>
      <c r="J37" s="183" t="n"/>
      <c r="K37" s="711" t="n"/>
      <c r="L37" s="124">
        <f>+IFERROR(IF(COUNT(I37:K37),ROUND(SUM(I37:K37),0),""),"")</f>
        <v/>
      </c>
      <c r="M37" s="687">
        <f>+IFERROR(IF(COUNT(L37),ROUND(L37/'Shareholding Pattern'!$L$78*100,2),""),"")</f>
        <v/>
      </c>
      <c r="N37" s="405">
        <f>IF(I37="","",I37)</f>
        <v/>
      </c>
      <c r="O37" s="711" t="n"/>
      <c r="P37" s="124">
        <f>+IFERROR(IF(COUNT(N37:O37),ROUND(SUM(N37:O37),0),""),"")</f>
        <v/>
      </c>
      <c r="Q37" s="700">
        <f>+IFERROR(IF(COUNT(P37),ROUND(P37/'Shareholding Pattern'!$P$79*100,2),""),"")</f>
        <v/>
      </c>
      <c r="R37" s="183" t="n"/>
      <c r="S37" s="183" t="n"/>
      <c r="T37" s="183" t="n"/>
      <c r="U37" s="124">
        <f>+IFERROR(IF(COUNT(R37:T37),ROUND(SUM(R37:T37),0),""),"")</f>
        <v/>
      </c>
      <c r="V37" s="123">
        <f>+IFERROR(IF(COUNT(L37,U37),ROUND(SUM(L37,U37),0),""),"")</f>
        <v/>
      </c>
      <c r="W37" s="688">
        <f>+IFERROR(IF(COUNT(L37,U37),ROUND(SUM(L37,U37)/SUM('Shareholding Pattern'!$L$78,'Shareholding Pattern'!$U$78)*100,2),""),"")</f>
        <v/>
      </c>
      <c r="X37" s="708" t="n"/>
      <c r="Y37" s="712">
        <f>+IFERROR(IF(COUNT(X37),ROUND(SUM(X37)/SUM(L37)*100,2),""),0)</f>
        <v/>
      </c>
      <c r="Z37" s="406" t="n"/>
      <c r="AA37" s="407" t="n"/>
      <c r="AB37" s="407" t="n"/>
      <c r="AC37" s="407" t="n"/>
      <c r="AD37" s="407" t="n"/>
      <c r="AE37" s="407" t="n"/>
      <c r="AF37" s="407" t="n"/>
      <c r="AG37" s="408" t="n"/>
      <c r="AH37" s="236" t="n"/>
      <c r="AI37" s="183" t="n"/>
      <c r="AJ37" s="183" t="n"/>
      <c r="AK37" s="183" t="n"/>
      <c r="AP37" t="inlineStr">
        <is>
          <t>Sovereign Wealth(Domestic)</t>
        </is>
      </c>
      <c r="AZ37" t="inlineStr">
        <is>
          <t>Sovereign wealth funds domestic [Member]</t>
        </is>
      </c>
      <c r="BF37" t="inlineStr">
        <is>
          <t>Sovereign Wealth(Domestic)</t>
        </is>
      </c>
      <c r="BH37" t="inlineStr">
        <is>
          <t>DetailsOfSharesHeldBySovereignWealthFundsDomesticDomain</t>
        </is>
      </c>
      <c r="BN37" t="inlineStr">
        <is>
          <t>DetailsOfSharesHeldBySovereignWealthFundsDomesticAxis</t>
        </is>
      </c>
    </row>
    <row r="38" ht="20.15" customHeight="1">
      <c r="E38" s="222" t="inlineStr">
        <is>
          <t>(i)</t>
        </is>
      </c>
      <c r="F38" s="149" t="inlineStr">
        <is>
          <t>NBFCs registered with RBI</t>
        </is>
      </c>
      <c r="H38" s="183" t="n"/>
      <c r="I38" s="183" t="n"/>
      <c r="J38" s="183" t="n"/>
      <c r="K38" s="711" t="n"/>
      <c r="L38" s="124">
        <f>+IFERROR(IF(COUNT(I38:K38),ROUND(SUM(I38:K38),0),""),"")</f>
        <v/>
      </c>
      <c r="M38" s="687">
        <f>+IFERROR(IF(COUNT(L38),ROUND(L38/'Shareholding Pattern'!$L$78*100,2),""),"")</f>
        <v/>
      </c>
      <c r="N38" s="405">
        <f>IF(I38="","",I38)</f>
        <v/>
      </c>
      <c r="O38" s="711" t="n"/>
      <c r="P38" s="124">
        <f>+IFERROR(IF(COUNT(N38:O38),ROUND(SUM(N38:O38),0),""),"")</f>
        <v/>
      </c>
      <c r="Q38" s="700">
        <f>+IFERROR(IF(COUNT(P38),ROUND(P38/'Shareholding Pattern'!$P$79*100,2),""),"")</f>
        <v/>
      </c>
      <c r="R38" s="183" t="n"/>
      <c r="S38" s="183" t="n"/>
      <c r="T38" s="183" t="n"/>
      <c r="U38" s="124">
        <f>+IFERROR(IF(COUNT(R38:T38),ROUND(SUM(R38:T38),0),""),"")</f>
        <v/>
      </c>
      <c r="V38" s="123">
        <f>+IFERROR(IF(COUNT(L38,U38),ROUND(SUM(L38,U38),0),""),"")</f>
        <v/>
      </c>
      <c r="W38" s="688">
        <f>+IFERROR(IF(COUNT(L38,U38),ROUND(SUM(L38,U38)/SUM('Shareholding Pattern'!$L$78,'Shareholding Pattern'!$U$78)*100,2),""),"")</f>
        <v/>
      </c>
      <c r="X38" s="708" t="n"/>
      <c r="Y38" s="712">
        <f>+IFERROR(IF(COUNT(X38),ROUND(SUM(X38)/SUM(L38)*100,2),""),0)</f>
        <v/>
      </c>
      <c r="Z38" s="406" t="n"/>
      <c r="AA38" s="407" t="n"/>
      <c r="AB38" s="407" t="n"/>
      <c r="AC38" s="407" t="n"/>
      <c r="AD38" s="407" t="n"/>
      <c r="AE38" s="407" t="n"/>
      <c r="AF38" s="407" t="n"/>
      <c r="AG38" s="408" t="n"/>
      <c r="AH38" s="236" t="n"/>
      <c r="AI38" s="183" t="n"/>
      <c r="AJ38" s="183" t="n"/>
      <c r="AK38" s="183" t="n"/>
      <c r="AP38" t="inlineStr">
        <is>
          <t>NBFC</t>
        </is>
      </c>
      <c r="AZ38" t="inlineStr">
        <is>
          <t>NBFCs registered with RBI [Member]</t>
        </is>
      </c>
      <c r="BF38" t="inlineStr">
        <is>
          <t>NBFC</t>
        </is>
      </c>
      <c r="BH38" t="inlineStr">
        <is>
          <t>NBFCsRegisteredWithRBIDomain</t>
        </is>
      </c>
      <c r="BN38" t="inlineStr">
        <is>
          <t>DetailsOfSharesHeldByNBFCsRegisteredWithRBIAxis</t>
        </is>
      </c>
    </row>
    <row r="39" ht="20.15" customHeight="1">
      <c r="E39" s="79" t="inlineStr">
        <is>
          <t>(j)</t>
        </is>
      </c>
      <c r="F39" s="231" t="inlineStr">
        <is>
          <t>Other Financial Institutions</t>
        </is>
      </c>
      <c r="H39" s="183" t="n">
        <v>1</v>
      </c>
      <c r="I39" s="183" t="n">
        <v>4800</v>
      </c>
      <c r="J39" s="183" t="n"/>
      <c r="K39" s="711" t="n"/>
      <c r="L39" s="124">
        <f>+IFERROR(IF(COUNT(I39:K39),ROUND(SUM(I39:K39),0),""),"")</f>
        <v/>
      </c>
      <c r="M39" s="687">
        <f>+IFERROR(IF(COUNT(L39),ROUND(L39/'Shareholding Pattern'!$L$78*100,2),""),"")</f>
        <v/>
      </c>
      <c r="N39" s="405">
        <f>IF(I39="","",I39)</f>
        <v/>
      </c>
      <c r="O39" s="711" t="n"/>
      <c r="P39" s="124">
        <f>+IFERROR(IF(COUNT(N39:O39),ROUND(SUM(N39:O39),0),""),"")</f>
        <v/>
      </c>
      <c r="Q39" s="700">
        <f>+IFERROR(IF(COUNT(P39),ROUND(P39/'Shareholding Pattern'!$P$79*100,2),""),"")</f>
        <v/>
      </c>
      <c r="R39" s="183" t="n"/>
      <c r="S39" s="183" t="n"/>
      <c r="T39" s="183" t="n"/>
      <c r="U39" s="124">
        <f>+IFERROR(IF(COUNT(R39:T39),ROUND(SUM(R39:T39),0),""),"")</f>
        <v/>
      </c>
      <c r="V39" s="123">
        <f>+IFERROR(IF(COUNT(L39,U39),ROUND(SUM(L39,U39),0),""),"")</f>
        <v/>
      </c>
      <c r="W39" s="688">
        <f>+IFERROR(IF(COUNT(L39,U39),ROUND(SUM(L39,U39)/SUM('Shareholding Pattern'!$L$78,'Shareholding Pattern'!$U$78)*100,2),""),"")</f>
        <v/>
      </c>
      <c r="X39" s="708" t="n"/>
      <c r="Y39" s="712">
        <f>+IFERROR(IF(COUNT(X39),ROUND(SUM(X39)/SUM(L39)*100,2),""),0)</f>
        <v/>
      </c>
      <c r="Z39" s="406" t="n"/>
      <c r="AA39" s="407" t="n"/>
      <c r="AB39" s="407" t="n"/>
      <c r="AC39" s="407" t="n"/>
      <c r="AD39" s="407" t="n"/>
      <c r="AE39" s="407" t="n"/>
      <c r="AF39" s="407" t="n"/>
      <c r="AG39" s="408" t="n"/>
      <c r="AH39" s="236" t="n">
        <v>4800</v>
      </c>
      <c r="AI39" s="183" t="n">
        <v>0</v>
      </c>
      <c r="AJ39" s="183" t="n">
        <v>0</v>
      </c>
      <c r="AK39" s="183" t="n">
        <v>0</v>
      </c>
      <c r="AP39" t="inlineStr">
        <is>
          <t>Other Financial Institutions</t>
        </is>
      </c>
      <c r="AZ39" t="inlineStr">
        <is>
          <t>Other financial institutions [Member]</t>
        </is>
      </c>
      <c r="BF39" t="inlineStr">
        <is>
          <t>Other Financial Institutions</t>
        </is>
      </c>
      <c r="BH39" t="inlineStr">
        <is>
          <t>DetailsOfSharesHeldByOtherFinancialInstitutionsDomain</t>
        </is>
      </c>
      <c r="BN39" t="inlineStr">
        <is>
          <t>DetailsOfSharesHeldByOtherFinancialInstitutionsAxis</t>
        </is>
      </c>
    </row>
    <row r="40" ht="20.15" customHeight="1">
      <c r="E40" s="84" t="inlineStr">
        <is>
          <t>(k)</t>
        </is>
      </c>
      <c r="F40" s="151" t="inlineStr">
        <is>
          <t>Any Other (specify)</t>
        </is>
      </c>
      <c r="H40" s="183" t="n"/>
      <c r="I40" s="183" t="n"/>
      <c r="J40" s="183" t="n"/>
      <c r="K40" s="711" t="n"/>
      <c r="L40" s="124">
        <f>+IFERROR(IF(COUNT(I40:K40),ROUND(SUM(I40:K40),0),""),"")</f>
        <v/>
      </c>
      <c r="M40" s="687">
        <f>+IFERROR(IF(COUNT(L40),ROUND(L40/'Shareholding Pattern'!$L$78*100,2),""),"")</f>
        <v/>
      </c>
      <c r="N40" s="405">
        <f>IF(I40="","",I40)</f>
        <v/>
      </c>
      <c r="O40" s="711" t="n"/>
      <c r="P40" s="124">
        <f>+IFERROR(IF(COUNT(N40:O40),ROUND(SUM(N40:O40),0),""),"")</f>
        <v/>
      </c>
      <c r="Q40" s="700">
        <f>+IFERROR(IF(COUNT(P40),ROUND(P40/'Shareholding Pattern'!$P$79*100,2),""),"")</f>
        <v/>
      </c>
      <c r="R40" s="183" t="n"/>
      <c r="S40" s="183" t="n"/>
      <c r="T40" s="183" t="n"/>
      <c r="U40" s="124">
        <f>+IFERROR(IF(COUNT(R40:T40),ROUND(SUM(R40:T40),0),""),"")</f>
        <v/>
      </c>
      <c r="V40" s="326">
        <f>+IFERROR(IF(COUNT(L40,U40),ROUND(SUM(L40,U40),0),""),"")</f>
        <v/>
      </c>
      <c r="W40" s="688">
        <f>+IFERROR(IF(COUNT(L40,U40),ROUND(SUM(L40,U40)/SUM('Shareholding Pattern'!$L$78,'Shareholding Pattern'!$U$78)*100,2),""),"")</f>
        <v/>
      </c>
      <c r="X40" s="708" t="n"/>
      <c r="Y40" s="712">
        <f>+IFERROR(IF(COUNT(X40),ROUND(SUM(X40)/SUM(L40)*100,2),""),0)</f>
        <v/>
      </c>
      <c r="Z40" s="406" t="n"/>
      <c r="AA40" s="407" t="n"/>
      <c r="AB40" s="407" t="n"/>
      <c r="AC40" s="407" t="n"/>
      <c r="AD40" s="407" t="n"/>
      <c r="AE40" s="407" t="n"/>
      <c r="AF40" s="407" t="n"/>
      <c r="AG40" s="408" t="n"/>
      <c r="AH40" s="236" t="n"/>
      <c r="AI40" s="183" t="n"/>
      <c r="AJ40" s="183" t="n"/>
      <c r="AK40" s="183" t="n"/>
      <c r="AP40" t="inlineStr">
        <is>
          <t>Other_Insti</t>
        </is>
      </c>
      <c r="AZ40" t="inlineStr">
        <is>
          <t>Other institutions domestic [Member]</t>
        </is>
      </c>
      <c r="BF40" t="inlineStr">
        <is>
          <t>Other_Insti</t>
        </is>
      </c>
      <c r="BH40" t="inlineStr">
        <is>
          <t>DetailsOfSharesHeldByOtherInstitutionsDomesticDomain</t>
        </is>
      </c>
      <c r="BN40" t="inlineStr">
        <is>
          <t>DetailsOfSharesHeldByOtherInstitutionsDomesticAxis</t>
        </is>
      </c>
    </row>
    <row r="41" ht="20.15" customHeight="1">
      <c r="E41" s="557" t="inlineStr">
        <is>
          <t>Sub-Total (B)(1)</t>
        </is>
      </c>
      <c r="F41" s="31" t="n"/>
      <c r="G41" s="32" t="n"/>
      <c r="H41" s="47">
        <f>+IFERROR(IF(COUNT(H30:H40),ROUND(SUM(H30:H40),0),""),"")</f>
        <v/>
      </c>
      <c r="I41" s="47">
        <f>+IFERROR(IF(COUNT(I30:I40),ROUND(SUM(I30:I40),0),""),"")</f>
        <v/>
      </c>
      <c r="J41" s="47">
        <f>+IFERROR(IF(COUNT(J30:J40),ROUND(SUM(J30:J40),0),""),"")</f>
        <v/>
      </c>
      <c r="K41" s="47">
        <f>+IFERROR(IF(COUNT(K30:K40),ROUND(SUM(K30:K40),0),""),"")</f>
        <v/>
      </c>
      <c r="L41" s="47">
        <f>+IFERROR(IF(COUNT(I41:K41),ROUND(SUM(I41:K41),0),""),"")</f>
        <v/>
      </c>
      <c r="M41" s="702">
        <f>+IFERROR(IF(COUNT(L41),ROUND(L41/'Shareholding Pattern'!$L$78*100,2),""),"")</f>
        <v/>
      </c>
      <c r="N41" s="47">
        <f>+IFERROR(IF(COUNT(N30:N40),ROUND(SUM(N30:N40),0),""),"")</f>
        <v/>
      </c>
      <c r="O41" s="47">
        <f>+IFERROR(IF(COUNT(O30:O40),ROUND(SUM(O30:O40),0),""),"")</f>
        <v/>
      </c>
      <c r="P41" s="125">
        <f>+IFERROR(IF(COUNT(N41:O41),ROUND(SUM(N41:O41),0),""),"")</f>
        <v/>
      </c>
      <c r="Q41" s="703">
        <f>+IFERROR(IF(COUNT(P41),ROUND(P41/'Shareholding Pattern'!$P$79*100,2),""),"")</f>
        <v/>
      </c>
      <c r="R41" s="47">
        <f>+IFERROR(IF(COUNT(R30:R40),ROUND(SUM(R30:R40),0),""),"")</f>
        <v/>
      </c>
      <c r="S41" s="47">
        <f>+IFERROR(IF(COUNT(S30:S40),ROUND(SUM(S30:S40),0),""),"")</f>
        <v/>
      </c>
      <c r="T41" s="47">
        <f>+IFERROR(IF(COUNT(T30:T40),ROUND(SUM(T30:T40),0),""),"")</f>
        <v/>
      </c>
      <c r="U41" s="125">
        <f>+IFERROR(IF(COUNT(R41:T41),ROUND(SUM(R41:T41),0),""),"")</f>
        <v/>
      </c>
      <c r="V41" s="327">
        <f>+IFERROR(IF(COUNT(L41,U41),ROUND(SUM(L41,U41),0),""),"")</f>
        <v/>
      </c>
      <c r="W41" s="704">
        <f>+IFERROR(IF(COUNT(L41,U41),ROUND(SUM(L41,U41)/SUM('Shareholding Pattern'!$L$78,'Shareholding Pattern'!$U$78)*100,2),""),"")</f>
        <v/>
      </c>
      <c r="X41" s="47">
        <f>+IFERROR(IF(COUNT(X30:X40),ROUND(SUM(X30:X40),0),""),"")</f>
        <v/>
      </c>
      <c r="Y41" s="713">
        <f>+IFERROR(IF(COUNT(X41),ROUND(SUM(X41)/SUM(L41)*100,2),""),0)</f>
        <v/>
      </c>
      <c r="Z41" s="409" t="n"/>
      <c r="AA41" s="410" t="n"/>
      <c r="AB41" s="410" t="n"/>
      <c r="AC41" s="410" t="n"/>
      <c r="AD41" s="410" t="n"/>
      <c r="AE41" s="410" t="n"/>
      <c r="AF41" s="410" t="n"/>
      <c r="AG41" s="411" t="n"/>
      <c r="AH41" s="268">
        <f>+IFERROR(IF(COUNT(AH30:AH40),ROUND(SUM(AH30:AH40),0),""),"")</f>
        <v/>
      </c>
      <c r="AI41" s="47">
        <f>+IFERROR(IF(COUNT(AI30:AI40),ROUND(SUM(AI30:AI40),0),""),"")</f>
        <v/>
      </c>
      <c r="AJ41" s="47">
        <f>+IFERROR(IF(COUNT(AJ30:AJ40),ROUND(SUM(AJ30:AJ40),0),""),"")</f>
        <v/>
      </c>
      <c r="AK41" s="47">
        <f>+IFERROR(IF(COUNT(AK30:AK40),ROUND(SUM(AK30:AK40),0),""),"")</f>
        <v/>
      </c>
      <c r="AZ41" t="inlineStr">
        <is>
          <t>Institutions domestic [Member]</t>
        </is>
      </c>
    </row>
    <row r="42" ht="20.15" customHeight="1">
      <c r="E42" s="275" t="inlineStr">
        <is>
          <t>(2)</t>
        </is>
      </c>
      <c r="F42" s="349" t="inlineStr">
        <is>
          <t>Institutions (Foreign)</t>
        </is>
      </c>
      <c r="G42" s="29" t="n"/>
      <c r="H42" s="29" t="n"/>
      <c r="I42" s="29" t="n"/>
      <c r="J42" s="29" t="n"/>
      <c r="K42" s="29" t="n"/>
      <c r="L42" s="328" t="n"/>
      <c r="M42" s="328" t="n"/>
      <c r="N42" s="29" t="n"/>
      <c r="O42" s="29" t="n"/>
      <c r="P42" s="328" t="n"/>
      <c r="Q42" s="328" t="n"/>
      <c r="R42" s="29" t="n"/>
      <c r="S42" s="29" t="n"/>
      <c r="T42" s="29" t="n"/>
      <c r="U42" s="328" t="n"/>
      <c r="V42" s="328" t="n"/>
      <c r="W42" s="328" t="n"/>
      <c r="X42" s="29" t="n"/>
      <c r="Y42" s="328" t="n"/>
      <c r="Z42" s="306" t="n"/>
      <c r="AA42" s="306" t="n"/>
      <c r="AB42" s="306" t="n"/>
      <c r="AC42" s="306" t="n"/>
      <c r="AD42" s="306" t="n"/>
      <c r="AE42" s="306" t="n"/>
      <c r="AF42" s="306" t="n"/>
      <c r="AG42" s="306" t="n"/>
      <c r="AH42" s="29" t="n"/>
      <c r="AI42" s="29" t="n"/>
      <c r="AJ42" s="29" t="n"/>
      <c r="AK42" s="290" t="n"/>
    </row>
    <row r="43" ht="20.15" customHeight="1">
      <c r="E43" s="278" t="inlineStr">
        <is>
          <t>(a)</t>
        </is>
      </c>
      <c r="F43" s="277" t="inlineStr">
        <is>
          <t>Foreign Direct Investment</t>
        </is>
      </c>
      <c r="H43" s="271" t="n"/>
      <c r="I43" s="271" t="n"/>
      <c r="J43" s="271" t="n"/>
      <c r="K43" s="708" t="n"/>
      <c r="L43" s="123">
        <f>+IFERROR(IF(COUNT(I43:K43),ROUND(SUM(I43:K43),0),""),"")</f>
        <v/>
      </c>
      <c r="M43" s="683">
        <f>+IFERROR(IF(COUNT(L43),ROUND(L43/'Shareholding Pattern'!$L$78*100,2),""),"")</f>
        <v/>
      </c>
      <c r="N43" s="405">
        <f>IF(I43="","",I43)</f>
        <v/>
      </c>
      <c r="O43" s="708" t="n"/>
      <c r="P43" s="123">
        <f>+IFERROR(IF(COUNT(N43:O43),ROUND(SUM(N43:O43),0),""),"")</f>
        <v/>
      </c>
      <c r="Q43" s="699">
        <f>+IFERROR(IF(COUNT(P43),ROUND(P43/'Shareholding Pattern'!$P$79*100,2),""),"")</f>
        <v/>
      </c>
      <c r="R43" s="271" t="n"/>
      <c r="S43" s="271" t="n"/>
      <c r="T43" s="271" t="n"/>
      <c r="U43" s="124">
        <f>+IFERROR(IF(COUNT(R43:T43),ROUND(SUM(R43:T43),0),""),"")</f>
        <v/>
      </c>
      <c r="V43" s="123">
        <f>+IFERROR(IF(COUNT(L43,U43),ROUND(SUM(L43,U43),0),""),"")</f>
        <v/>
      </c>
      <c r="W43" s="684">
        <f>+IFERROR(IF(COUNT(L43,U43),ROUND(SUM(L43,U43)/SUM('Shareholding Pattern'!$L$78,'Shareholding Pattern'!$U$78)*100,2),""),"")</f>
        <v/>
      </c>
      <c r="X43" s="708" t="n"/>
      <c r="Y43" s="685">
        <f>+IFERROR(IF(COUNT(X43),ROUND(SUM(X43)/SUM(L43)*100,2),""),0)</f>
        <v/>
      </c>
      <c r="Z43" s="412" t="n"/>
      <c r="AA43" s="413" t="n"/>
      <c r="AB43" s="413" t="n"/>
      <c r="AC43" s="413" t="n"/>
      <c r="AD43" s="413" t="n"/>
      <c r="AE43" s="413" t="n"/>
      <c r="AF43" s="413" t="n"/>
      <c r="AG43" s="414" t="n"/>
      <c r="AH43" s="271" t="n"/>
      <c r="AI43" s="271" t="n"/>
      <c r="AJ43" s="271" t="n"/>
      <c r="AK43" s="271" t="n"/>
      <c r="AP43" t="inlineStr">
        <is>
          <t>Foreign Direct Investment</t>
        </is>
      </c>
      <c r="AZ43" t="inlineStr">
        <is>
          <t>Foreign direct investment [Member]</t>
        </is>
      </c>
      <c r="BF43" t="inlineStr">
        <is>
          <t>Foreign Direct Investment</t>
        </is>
      </c>
      <c r="BH43" t="inlineStr">
        <is>
          <t>DetailsOfSharesHeldByForeignDirectInvestmentDomain</t>
        </is>
      </c>
      <c r="BN43" t="inlineStr">
        <is>
          <t>DetailsOfSharesHeldByForeignDirectInvestmentAxis</t>
        </is>
      </c>
    </row>
    <row r="44" ht="20.15" customHeight="1">
      <c r="E44" s="79" t="inlineStr">
        <is>
          <t>(b)</t>
        </is>
      </c>
      <c r="F44" s="149" t="inlineStr">
        <is>
          <t>Foreign Venture Capital Investors</t>
        </is>
      </c>
      <c r="H44" s="183" t="n"/>
      <c r="I44" s="271" t="n"/>
      <c r="J44" s="183" t="n"/>
      <c r="K44" s="711" t="n"/>
      <c r="L44" s="124">
        <f>+IFERROR(IF(COUNT(I44:K44),ROUND(SUM(I44:K44),0),""),"")</f>
        <v/>
      </c>
      <c r="M44" s="687">
        <f>+IFERROR(IF(COUNT(L44),ROUND(L44/'Shareholding Pattern'!$L$78*100,2),""),"")</f>
        <v/>
      </c>
      <c r="N44" s="405">
        <f>IF(I44="","",I44)</f>
        <v/>
      </c>
      <c r="O44" s="711" t="n"/>
      <c r="P44" s="124">
        <f>+IFERROR(IF(COUNT(N44:O44),ROUND(SUM(N44:O44),0),""),"")</f>
        <v/>
      </c>
      <c r="Q44" s="700">
        <f>+IFERROR(IF(COUNT(P44),ROUND(P44/'Shareholding Pattern'!$P$79*100,2),""),"")</f>
        <v/>
      </c>
      <c r="R44" s="183" t="n"/>
      <c r="S44" s="183" t="n"/>
      <c r="T44" s="183" t="n"/>
      <c r="U44" s="124">
        <f>+IFERROR(IF(COUNT(R44:T44),ROUND(SUM(R44:T44),0),""),"")</f>
        <v/>
      </c>
      <c r="V44" s="123">
        <f>+IFERROR(IF(COUNT(L44,U44),ROUND(SUM(L44,U44),0),""),"")</f>
        <v/>
      </c>
      <c r="W44" s="688">
        <f>+IFERROR(IF(COUNT(L44,U44),ROUND(SUM(L44,U44)/SUM('Shareholding Pattern'!$L$78,'Shareholding Pattern'!$U$78)*100,2),""),"")</f>
        <v/>
      </c>
      <c r="X44" s="708" t="n"/>
      <c r="Y44" s="689">
        <f>+IFERROR(IF(COUNT(X44),ROUND(SUM(X44)/SUM(L44)*100,2),""),0)</f>
        <v/>
      </c>
      <c r="Z44" s="406" t="n"/>
      <c r="AA44" s="407" t="n"/>
      <c r="AB44" s="407" t="n"/>
      <c r="AC44" s="407" t="n"/>
      <c r="AD44" s="407" t="n"/>
      <c r="AE44" s="407" t="n"/>
      <c r="AF44" s="407" t="n"/>
      <c r="AG44" s="408" t="n"/>
      <c r="AH44" s="271" t="n"/>
      <c r="AI44" s="271" t="n"/>
      <c r="AJ44" s="271" t="n"/>
      <c r="AK44" s="271" t="n"/>
      <c r="AP44" t="inlineStr">
        <is>
          <t>FVC</t>
        </is>
      </c>
      <c r="AZ44" t="inlineStr">
        <is>
          <t>Foreign venture capital investors [Member]</t>
        </is>
      </c>
      <c r="BF44" t="inlineStr">
        <is>
          <t>FVC</t>
        </is>
      </c>
      <c r="BH44" t="inlineStr">
        <is>
          <t>ForeignVentureCapitalInvestorsDomain</t>
        </is>
      </c>
      <c r="BN44" t="inlineStr">
        <is>
          <t>DetailsOfSharesHeldByForeignVentureCapitalInvestorsAxis</t>
        </is>
      </c>
    </row>
    <row r="45" ht="20.15" customHeight="1">
      <c r="E45" s="79" t="inlineStr">
        <is>
          <t>(c)</t>
        </is>
      </c>
      <c r="F45" s="229" t="inlineStr">
        <is>
          <t>Sovereign Wealth Funds</t>
        </is>
      </c>
      <c r="H45" s="183" t="n"/>
      <c r="I45" s="183" t="n"/>
      <c r="J45" s="183" t="n"/>
      <c r="K45" s="711" t="n"/>
      <c r="L45" s="124">
        <f>+IFERROR(IF(COUNT(I45:K45),ROUND(SUM(I45:K45),0),""),"")</f>
        <v/>
      </c>
      <c r="M45" s="687">
        <f>+IFERROR(IF(COUNT(L45),ROUND(L45/'Shareholding Pattern'!$L$78*100,2),""),"")</f>
        <v/>
      </c>
      <c r="N45" s="405">
        <f>IF(I45="","",I45)</f>
        <v/>
      </c>
      <c r="O45" s="711" t="n"/>
      <c r="P45" s="124">
        <f>+IFERROR(IF(COUNT(N45:O45),ROUND(SUM(N45:O45),0),""),"")</f>
        <v/>
      </c>
      <c r="Q45" s="700">
        <f>+IFERROR(IF(COUNT(P45),ROUND(P45/'Shareholding Pattern'!$P$79*100,2),""),"")</f>
        <v/>
      </c>
      <c r="R45" s="183" t="n"/>
      <c r="S45" s="183" t="n"/>
      <c r="T45" s="183" t="n"/>
      <c r="U45" s="124">
        <f>+IFERROR(IF(COUNT(R45:T45),ROUND(SUM(R45:T45),0),""),"")</f>
        <v/>
      </c>
      <c r="V45" s="123">
        <f>+IFERROR(IF(COUNT(L45,U45),ROUND(SUM(L45,U45),0),""),"")</f>
        <v/>
      </c>
      <c r="W45" s="688">
        <f>+IFERROR(IF(COUNT(L45,U45),ROUND(SUM(L45,U45)/SUM('Shareholding Pattern'!$L$78,'Shareholding Pattern'!$U$78)*100,2),""),"")</f>
        <v/>
      </c>
      <c r="X45" s="708" t="n"/>
      <c r="Y45" s="689">
        <f>+IFERROR(IF(COUNT(X45),ROUND(SUM(X45)/SUM(L45)*100,2),""),0)</f>
        <v/>
      </c>
      <c r="Z45" s="406" t="n"/>
      <c r="AA45" s="407" t="n"/>
      <c r="AB45" s="407" t="n"/>
      <c r="AC45" s="407" t="n"/>
      <c r="AD45" s="407" t="n"/>
      <c r="AE45" s="407" t="n"/>
      <c r="AF45" s="407" t="n"/>
      <c r="AG45" s="408" t="n"/>
      <c r="AH45" s="183" t="n"/>
      <c r="AI45" s="183" t="n"/>
      <c r="AJ45" s="183" t="n"/>
      <c r="AK45" s="183" t="n"/>
      <c r="AP45" t="inlineStr">
        <is>
          <t>Sovereign Wealth(Foreign)</t>
        </is>
      </c>
      <c r="AZ45" t="inlineStr">
        <is>
          <t>Sovereign wealth funds foreign [Member]</t>
        </is>
      </c>
      <c r="BF45" t="inlineStr">
        <is>
          <t>Sovereign Wealth(Foreign)</t>
        </is>
      </c>
      <c r="BH45" t="inlineStr">
        <is>
          <t>DetailsOfSharesHeldBySovereignWealthFundsForeignDomain</t>
        </is>
      </c>
      <c r="BN45" t="inlineStr">
        <is>
          <t>DetailsOfSharesHeldBySovereignWealthFundsForeignAxis</t>
        </is>
      </c>
    </row>
    <row r="46" ht="20.15" customHeight="1">
      <c r="E46" s="79" t="inlineStr">
        <is>
          <t>(d)</t>
        </is>
      </c>
      <c r="F46" s="149" t="inlineStr">
        <is>
          <t>Foreign Portfolio Investors Category I</t>
        </is>
      </c>
      <c r="H46" s="183" t="n"/>
      <c r="I46" s="183" t="n"/>
      <c r="J46" s="183" t="n"/>
      <c r="K46" s="711" t="n"/>
      <c r="L46" s="124">
        <f>+IFERROR(IF(COUNT(I46:K46),ROUND(SUM(I46:K46),0),""),"")</f>
        <v/>
      </c>
      <c r="M46" s="687">
        <f>+IFERROR(IF(COUNT(L46),ROUND(L46/'Shareholding Pattern'!$L$78*100,2),""),"")</f>
        <v/>
      </c>
      <c r="N46" s="405">
        <f>IF(I46="","",I46)</f>
        <v/>
      </c>
      <c r="O46" s="711" t="n"/>
      <c r="P46" s="124">
        <f>+IFERROR(IF(COUNT(N46:O46),ROUND(SUM(N46:O46),0),""),"")</f>
        <v/>
      </c>
      <c r="Q46" s="700">
        <f>+IFERROR(IF(COUNT(P46),ROUND(P46/'Shareholding Pattern'!$P$79*100,2),""),"")</f>
        <v/>
      </c>
      <c r="R46" s="183" t="n"/>
      <c r="S46" s="183" t="n"/>
      <c r="T46" s="183" t="n"/>
      <c r="U46" s="124">
        <f>+IFERROR(IF(COUNT(R46:T46),ROUND(SUM(R46:T46),0),""),"")</f>
        <v/>
      </c>
      <c r="V46" s="123">
        <f>+IFERROR(IF(COUNT(L46,U46),ROUND(SUM(L46,U46),0),""),"")</f>
        <v/>
      </c>
      <c r="W46" s="688">
        <f>+IFERROR(IF(COUNT(L46,U46),ROUND(SUM(L46,U46)/SUM('Shareholding Pattern'!$L$78,'Shareholding Pattern'!$U$78)*100,2),""),"")</f>
        <v/>
      </c>
      <c r="X46" s="708" t="n"/>
      <c r="Y46" s="689">
        <f>+IFERROR(IF(COUNT(X46),ROUND(SUM(X46)/SUM(L46)*100,2),""),0)</f>
        <v/>
      </c>
      <c r="Z46" s="406" t="n"/>
      <c r="AA46" s="407" t="n"/>
      <c r="AB46" s="407" t="n"/>
      <c r="AC46" s="407" t="n"/>
      <c r="AD46" s="407" t="n"/>
      <c r="AE46" s="407" t="n"/>
      <c r="AF46" s="407" t="n"/>
      <c r="AG46" s="408" t="n"/>
      <c r="AH46" s="183" t="n"/>
      <c r="AI46" s="183" t="n"/>
      <c r="AJ46" s="183" t="n"/>
      <c r="AK46" s="183" t="n"/>
      <c r="AP46" t="inlineStr">
        <is>
          <t>FPI_Insti</t>
        </is>
      </c>
      <c r="AZ46" t="inlineStr">
        <is>
          <t>Institutions foreign portfolio investor catergory one [Member]</t>
        </is>
      </c>
      <c r="BF46" t="inlineStr">
        <is>
          <t>FPI_Insti</t>
        </is>
      </c>
      <c r="BH46" t="inlineStr">
        <is>
          <t>DetailsOfSharesHeldByInstitutionsForeignPortfolioInvestorOneDomain</t>
        </is>
      </c>
      <c r="BN46" t="inlineStr">
        <is>
          <t>DetailsOfSharesHeldByInstitutionsForeignPortfolioInvestorOneAxis</t>
        </is>
      </c>
    </row>
    <row r="47" ht="20.15" customHeight="1">
      <c r="E47" s="79" t="inlineStr">
        <is>
          <t>(e)</t>
        </is>
      </c>
      <c r="F47" s="230" t="inlineStr">
        <is>
          <t>Foreign Portfolio Investors Category II</t>
        </is>
      </c>
      <c r="H47" s="183" t="n"/>
      <c r="I47" s="183" t="n"/>
      <c r="J47" s="183" t="n"/>
      <c r="K47" s="711" t="n"/>
      <c r="L47" s="124">
        <f>+IFERROR(IF(COUNT(I47:K47),ROUND(SUM(I47:K47),0),""),"")</f>
        <v/>
      </c>
      <c r="M47" s="687">
        <f>+IFERROR(IF(COUNT(L47),ROUND(L47/'Shareholding Pattern'!$L$78*100,2),""),"")</f>
        <v/>
      </c>
      <c r="N47" s="405">
        <f>IF(I47="","",I47)</f>
        <v/>
      </c>
      <c r="O47" s="711" t="n"/>
      <c r="P47" s="124">
        <f>+IFERROR(IF(COUNT(N47:O47),ROUND(SUM(N47:O47),0),""),"")</f>
        <v/>
      </c>
      <c r="Q47" s="700">
        <f>+IFERROR(IF(COUNT(P47),ROUND(P47/'Shareholding Pattern'!$P$79*100,2),""),"")</f>
        <v/>
      </c>
      <c r="R47" s="183" t="n"/>
      <c r="S47" s="183" t="n"/>
      <c r="T47" s="183" t="n"/>
      <c r="U47" s="124">
        <f>+IFERROR(IF(COUNT(R47:T47),ROUND(SUM(R47:T47),0),""),"")</f>
        <v/>
      </c>
      <c r="V47" s="123">
        <f>+IFERROR(IF(COUNT(L47,U47),ROUND(SUM(L47,U47),0),""),"")</f>
        <v/>
      </c>
      <c r="W47" s="688">
        <f>+IFERROR(IF(COUNT(L47,U47),ROUND(SUM(L47,U47)/SUM('Shareholding Pattern'!$L$78,'Shareholding Pattern'!$U$78)*100,2),""),"")</f>
        <v/>
      </c>
      <c r="X47" s="708" t="n"/>
      <c r="Y47" s="689">
        <f>+IFERROR(IF(COUNT(X47),ROUND(SUM(X47)/SUM(L47)*100,2),""),0)</f>
        <v/>
      </c>
      <c r="Z47" s="406" t="n"/>
      <c r="AA47" s="407" t="n"/>
      <c r="AB47" s="407" t="n"/>
      <c r="AC47" s="407" t="n"/>
      <c r="AD47" s="407" t="n"/>
      <c r="AE47" s="407" t="n"/>
      <c r="AF47" s="407" t="n"/>
      <c r="AG47" s="408" t="n"/>
      <c r="AH47" s="183" t="n"/>
      <c r="AI47" s="183" t="n"/>
      <c r="AJ47" s="183" t="n"/>
      <c r="AK47" s="183" t="n"/>
      <c r="AP47" t="inlineStr">
        <is>
          <t>Foreign Portfolio Category II</t>
        </is>
      </c>
      <c r="AZ47" t="inlineStr">
        <is>
          <t>Institutions foreign portfolio investor catergory two [Member]</t>
        </is>
      </c>
      <c r="BF47" t="inlineStr">
        <is>
          <t>Foreign Portfolio Category II</t>
        </is>
      </c>
      <c r="BH47" t="inlineStr">
        <is>
          <t>DetailsOfSharesHeldByInstitutionsForeignPortfolioInvestorTwoDomain</t>
        </is>
      </c>
      <c r="BN47" t="inlineStr">
        <is>
          <t>DetailsOfSharesHeldByInstitutionsForeignPortfolioInvestorTwoAxis</t>
        </is>
      </c>
    </row>
    <row r="48" ht="29" customHeight="1">
      <c r="E48" s="223" t="inlineStr">
        <is>
          <t>(f)</t>
        </is>
      </c>
      <c r="F48" s="150" t="inlineStr">
        <is>
          <t>Overseas Depositories (holding DRs) (balancing figure)</t>
        </is>
      </c>
      <c r="H48" s="183" t="n"/>
      <c r="I48" s="183" t="n"/>
      <c r="J48" s="183" t="n"/>
      <c r="K48" s="711" t="n"/>
      <c r="L48" s="124">
        <f>+IFERROR(IF(COUNT(I48:K48),ROUND(SUM(I48:K48),0),""),"")</f>
        <v/>
      </c>
      <c r="M48" s="687">
        <f>+IFERROR(IF(COUNT(L48),ROUND(L48/'Shareholding Pattern'!$L$78*100,2),""),"")</f>
        <v/>
      </c>
      <c r="N48" s="405">
        <f>IF(I48="","",I48)</f>
        <v/>
      </c>
      <c r="O48" s="711" t="n"/>
      <c r="P48" s="124">
        <f>+IFERROR(IF(COUNT(N48:O48),ROUND(SUM(N48:O48),0),""),"")</f>
        <v/>
      </c>
      <c r="Q48" s="700">
        <f>+IFERROR(IF(COUNT(P48),ROUND(P48/'Shareholding Pattern'!$P$79*100,2),""),"")</f>
        <v/>
      </c>
      <c r="R48" s="183" t="n"/>
      <c r="S48" s="183" t="n"/>
      <c r="T48" s="183" t="n"/>
      <c r="U48" s="124">
        <f>+IFERROR(IF(COUNT(R48:T48),ROUND(SUM(R48:T48),0),""),"")</f>
        <v/>
      </c>
      <c r="V48" s="123">
        <f>+IFERROR(IF(COUNT(L48,U48),ROUND(SUM(L48,U48),0),""),"")</f>
        <v/>
      </c>
      <c r="W48" s="688">
        <f>+IFERROR(IF(COUNT(L48,U48),ROUND(SUM(L48,U48)/SUM('Shareholding Pattern'!$L$78,'Shareholding Pattern'!$U$78)*100,2),""),"")</f>
        <v/>
      </c>
      <c r="X48" s="708" t="n"/>
      <c r="Y48" s="689">
        <f>+IFERROR(IF(COUNT(X48),ROUND(SUM(X48)/SUM(L48)*100,2),""),0)</f>
        <v/>
      </c>
      <c r="Z48" s="406" t="n"/>
      <c r="AA48" s="407" t="n"/>
      <c r="AB48" s="407" t="n"/>
      <c r="AC48" s="407" t="n"/>
      <c r="AD48" s="407" t="n"/>
      <c r="AE48" s="407" t="n"/>
      <c r="AF48" s="407" t="n"/>
      <c r="AG48" s="408" t="n"/>
      <c r="AH48" s="183" t="n"/>
      <c r="AI48" s="183" t="n"/>
      <c r="AJ48" s="183" t="n"/>
      <c r="AK48" s="183" t="n"/>
      <c r="AP48" t="inlineStr">
        <is>
          <t>OD</t>
        </is>
      </c>
      <c r="AZ48" t="inlineStr">
        <is>
          <t>Overseas Depositories [Member]</t>
        </is>
      </c>
      <c r="BF48" t="inlineStr">
        <is>
          <t>OD</t>
        </is>
      </c>
      <c r="BH48" t="inlineStr">
        <is>
          <t>OverseasDepositoriesDomain</t>
        </is>
      </c>
      <c r="BN48" t="inlineStr">
        <is>
          <t>DetailsOfSharesHeldByOverseasDepositoriesAxis</t>
        </is>
      </c>
    </row>
    <row r="49" ht="20.15" customHeight="1">
      <c r="E49" s="84" t="inlineStr">
        <is>
          <t>(g)</t>
        </is>
      </c>
      <c r="F49" s="231" t="inlineStr">
        <is>
          <t>Any Other (specify)</t>
        </is>
      </c>
      <c r="H49" s="183" t="n"/>
      <c r="I49" s="183" t="n"/>
      <c r="J49" s="183" t="n"/>
      <c r="K49" s="711" t="n"/>
      <c r="L49" s="124">
        <f>+IFERROR(IF(COUNT(I49:K49),ROUND(SUM(I49:K49),0),""),"")</f>
        <v/>
      </c>
      <c r="M49" s="687">
        <f>+IFERROR(IF(COUNT(L49),ROUND(L49/'Shareholding Pattern'!$L$78*100,2),""),"")</f>
        <v/>
      </c>
      <c r="N49" s="405">
        <f>IF(I49="","",I49)</f>
        <v/>
      </c>
      <c r="O49" s="711" t="n"/>
      <c r="P49" s="124">
        <f>+IFERROR(IF(COUNT(N49:O49),ROUND(SUM(N49:O49),0),""),"")</f>
        <v/>
      </c>
      <c r="Q49" s="700">
        <f>+IFERROR(IF(COUNT(P49),ROUND(P49/'Shareholding Pattern'!$P$79*100,2),""),"")</f>
        <v/>
      </c>
      <c r="R49" s="183" t="n"/>
      <c r="S49" s="183" t="n"/>
      <c r="T49" s="262" t="n"/>
      <c r="U49" s="138">
        <f>+IFERROR(IF(COUNT(R49:T49),ROUND(SUM(R49:T49),0),""),"")</f>
        <v/>
      </c>
      <c r="V49" s="326">
        <f>+IFERROR(IF(COUNT(L49,U49),ROUND(SUM(L49,U49),0),""),"")</f>
        <v/>
      </c>
      <c r="W49" s="692">
        <f>+IFERROR(IF(COUNT(L49,U49),ROUND(SUM(L49,U49)/SUM('Shareholding Pattern'!$L$78,'Shareholding Pattern'!$U$78)*100,2),""),"")</f>
        <v/>
      </c>
      <c r="X49" s="708" t="n"/>
      <c r="Y49" s="689">
        <f>+IFERROR(IF(COUNT(X49),ROUND(SUM(X49)/SUM(L49)*100,2),""),0)</f>
        <v/>
      </c>
      <c r="Z49" s="406" t="n"/>
      <c r="AA49" s="407" t="n"/>
      <c r="AB49" s="407" t="n"/>
      <c r="AC49" s="407" t="n"/>
      <c r="AD49" s="407" t="n"/>
      <c r="AE49" s="407" t="n"/>
      <c r="AF49" s="407" t="n"/>
      <c r="AG49" s="408" t="n"/>
      <c r="AH49" s="183" t="n"/>
      <c r="AI49" s="183" t="n"/>
      <c r="AJ49" s="183" t="n"/>
      <c r="AK49" s="183" t="n"/>
      <c r="AP49" t="inlineStr">
        <is>
          <t>Other_Insti (Foreign)</t>
        </is>
      </c>
      <c r="AZ49" t="inlineStr">
        <is>
          <t>Other institutions foreign [Member]</t>
        </is>
      </c>
      <c r="BF49" t="inlineStr">
        <is>
          <t>Other_Insti (Foreign)</t>
        </is>
      </c>
      <c r="BH49" t="inlineStr">
        <is>
          <t>DetailsOfSharesHeldByOtherInstitutionsForeignDomain</t>
        </is>
      </c>
      <c r="BN49" t="inlineStr">
        <is>
          <t>DetailsOfSharesHeldByOtherInstitutionsForeignAxis</t>
        </is>
      </c>
    </row>
    <row r="50" ht="20.15" customHeight="1">
      <c r="E50" s="557" t="inlineStr">
        <is>
          <t>Sub-Total (B)(2)</t>
        </is>
      </c>
      <c r="F50" s="31" t="n"/>
      <c r="G50" s="32" t="n"/>
      <c r="H50" s="47">
        <f>+IFERROR(IF(COUNT(H43:H49),ROUND(SUM(H43:H49),0),""),"")</f>
        <v/>
      </c>
      <c r="I50" s="47">
        <f>+IFERROR(IF(COUNT(I43:I49),ROUND(SUM(I43:I49),0),""),"")</f>
        <v/>
      </c>
      <c r="J50" s="47">
        <f>+IFERROR(IF(COUNT(J43:J49),ROUND(SUM(J43:J49),0),""),"")</f>
        <v/>
      </c>
      <c r="K50" s="47">
        <f>+IFERROR(IF(COUNT(K43:K49),ROUND(SUM(K43:K49),0),""),"")</f>
        <v/>
      </c>
      <c r="L50" s="125">
        <f>+IFERROR(IF(COUNT(I50:K50),ROUND(SUM(I50:K50),0),""),"")</f>
        <v/>
      </c>
      <c r="M50" s="702">
        <f>+IFERROR(IF(COUNT(L50),ROUND(L50/'Shareholding Pattern'!$L$78*100,2),""),"")</f>
        <v/>
      </c>
      <c r="N50" s="47">
        <f>+IFERROR(IF(COUNT(N43:N49),ROUND(SUM(N43:N49),0),""),"")</f>
        <v/>
      </c>
      <c r="O50" s="47">
        <f>+IFERROR(IF(COUNT(O43:O49),ROUND(SUM(O43:O49),0),""),"")</f>
        <v/>
      </c>
      <c r="P50" s="125">
        <f>+IFERROR(IF(COUNT(N50:O50),ROUND(SUM(N50:O50),0),""),"")</f>
        <v/>
      </c>
      <c r="Q50" s="714">
        <f>+IFERROR(IF(COUNT(P50),ROUND(P50/'Shareholding Pattern'!$P$79*100,2),""),"")</f>
        <v/>
      </c>
      <c r="R50" s="47">
        <f>+IFERROR(IF(COUNT(R43:R49),ROUND(SUM(R43:R49),0),""),"")</f>
        <v/>
      </c>
      <c r="S50" s="47">
        <f>+IFERROR(IF(COUNT(S43:S49),ROUND(SUM(S43:S49),0),""),"")</f>
        <v/>
      </c>
      <c r="T50" s="47">
        <f>+IFERROR(IF(COUNT(T43:T49),ROUND(SUM(T43:T49),0),""),"")</f>
        <v/>
      </c>
      <c r="U50" s="327">
        <f>+IFERROR(IF(COUNT(R50:T50),ROUND(SUM(R50:T50),0),""),"")</f>
        <v/>
      </c>
      <c r="V50" s="327">
        <f>+IFERROR(IF(COUNT(L50,U50),ROUND(SUM(L50,U50),0),""),"")</f>
        <v/>
      </c>
      <c r="W50" s="704">
        <f>+IFERROR(IF(COUNT(L50,U50),ROUND(SUM(L50,U50)/SUM('Shareholding Pattern'!$L$78,'Shareholding Pattern'!$U$78)*100,2),""),"")</f>
        <v/>
      </c>
      <c r="X50" s="47">
        <f>+IFERROR(IF(COUNT(X43:X49),ROUND(SUM(X43:X49),0),""),"")</f>
        <v/>
      </c>
      <c r="Y50" s="715">
        <f>+IFERROR(IF(COUNT(X50),ROUND(SUM(X50)/SUM(L50)*100,2),""),0)</f>
        <v/>
      </c>
      <c r="Z50" s="409" t="n"/>
      <c r="AA50" s="410" t="n"/>
      <c r="AB50" s="410" t="n"/>
      <c r="AC50" s="410" t="n"/>
      <c r="AD50" s="410" t="n"/>
      <c r="AE50" s="410" t="n"/>
      <c r="AF50" s="410" t="n"/>
      <c r="AG50" s="411" t="n"/>
      <c r="AH50" s="47">
        <f>+IFERROR(IF(COUNT(AH43:AH49),ROUND(SUM(AH43:AH49),0),""),"")</f>
        <v/>
      </c>
      <c r="AI50" s="47">
        <f>+IFERROR(IF(COUNT(AI43:AI49),ROUND(SUM(AI43:AI49),0),""),"")</f>
        <v/>
      </c>
      <c r="AJ50" s="47">
        <f>+IFERROR(IF(COUNT(AJ43:AJ49),ROUND(SUM(AJ43:AJ49),0),""),"")</f>
        <v/>
      </c>
      <c r="AK50" s="47">
        <f>+IFERROR(IF(COUNT(AK43:AK49),ROUND(SUM(AK43:AK49),0),""),"")</f>
        <v/>
      </c>
      <c r="AZ50" t="inlineStr">
        <is>
          <t>Institutions foreign [Member]</t>
        </is>
      </c>
    </row>
    <row r="51" ht="20.15" customHeight="1">
      <c r="E51" s="275" t="inlineStr">
        <is>
          <t>(3)</t>
        </is>
      </c>
      <c r="F51" s="28" t="inlineStr">
        <is>
          <t>Central Government / State Government(s)</t>
        </is>
      </c>
      <c r="G51" s="291" t="n"/>
      <c r="H51" s="291" t="n"/>
      <c r="I51" s="291" t="n"/>
      <c r="J51" s="291" t="n"/>
      <c r="K51" s="291" t="n"/>
      <c r="L51" s="329" t="n"/>
      <c r="M51" s="329" t="n"/>
      <c r="N51" s="291" t="n"/>
      <c r="O51" s="291" t="n"/>
      <c r="P51" s="329" t="n"/>
      <c r="Q51" s="329" t="n"/>
      <c r="R51" s="291" t="n"/>
      <c r="S51" s="291" t="n"/>
      <c r="T51" s="291" t="n"/>
      <c r="U51" s="329" t="n"/>
      <c r="V51" s="329" t="n"/>
      <c r="W51" s="329" t="n"/>
      <c r="X51" s="291" t="n"/>
      <c r="Y51" s="329" t="n"/>
      <c r="Z51" s="291" t="n"/>
      <c r="AA51" s="291" t="n"/>
      <c r="AB51" s="291" t="n"/>
      <c r="AC51" s="291" t="n"/>
      <c r="AD51" s="291" t="n"/>
      <c r="AE51" s="291" t="n"/>
      <c r="AF51" s="291" t="n"/>
      <c r="AG51" s="291" t="n"/>
      <c r="AH51" s="291" t="n"/>
      <c r="AI51" s="291" t="n"/>
      <c r="AJ51" s="291" t="n"/>
      <c r="AK51" s="292" t="n"/>
    </row>
    <row r="52" ht="20.15" customHeight="1">
      <c r="E52" s="224" t="inlineStr">
        <is>
          <t>(a)</t>
        </is>
      </c>
      <c r="F52" s="239" t="inlineStr">
        <is>
          <t>Central Government / President of India</t>
        </is>
      </c>
      <c r="G52" s="237" t="n"/>
      <c r="H52" s="276" t="n"/>
      <c r="I52" s="271" t="n"/>
      <c r="J52" s="271" t="n"/>
      <c r="K52" s="271" t="n"/>
      <c r="L52" s="272">
        <f>+IFERROR(IF(COUNT(I52:K52),ROUND(SUM(I52:K52),0),""),"")</f>
        <v/>
      </c>
      <c r="M52" s="683">
        <f>+IFERROR(IF(COUNT(L52),ROUND(L52/'Shareholding Pattern'!$L$78*100,2),""),"")</f>
        <v/>
      </c>
      <c r="N52" s="405">
        <f>IF(I52="","",I52)</f>
        <v/>
      </c>
      <c r="O52" s="271" t="n"/>
      <c r="P52" s="123">
        <f>+IFERROR(IF(COUNT(N52:O52),ROUND(SUM(N52:O52),0),""),"")</f>
        <v/>
      </c>
      <c r="Q52" s="83">
        <f>+IFERROR(IF(COUNT(P52),ROUND(P52/'Shareholding Pattern'!$P$79*100,2),""),"")</f>
        <v/>
      </c>
      <c r="R52" s="271" t="n"/>
      <c r="S52" s="271" t="n"/>
      <c r="T52" s="271" t="n"/>
      <c r="U52" s="123">
        <f>+IFERROR(IF(COUNT(R52:T52),ROUND(SUM(R52:T52),0),""),"")</f>
        <v/>
      </c>
      <c r="V52" s="123">
        <f>+IFERROR(IF(COUNT(L52,U52),ROUND(SUM(L52,U52),0),""),"")</f>
        <v/>
      </c>
      <c r="W52" s="684">
        <f>+IFERROR(IF(COUNT(L52,U52),ROUND(SUM(L52,U52)/SUM('Shareholding Pattern'!$L$78,'Shareholding Pattern'!$U$78)*100,2),""),"")</f>
        <v/>
      </c>
      <c r="X52" s="708" t="n"/>
      <c r="Y52" s="685">
        <f>+IFERROR(IF(COUNT(X52),ROUND(SUM(X52)/SUM(L52)*100,2),""),0)</f>
        <v/>
      </c>
      <c r="Z52" s="412" t="n"/>
      <c r="AA52" s="413" t="n"/>
      <c r="AB52" s="413" t="n"/>
      <c r="AC52" s="413" t="n"/>
      <c r="AD52" s="413" t="n"/>
      <c r="AE52" s="413" t="n"/>
      <c r="AF52" s="413" t="n"/>
      <c r="AG52" s="414" t="n"/>
      <c r="AH52" s="271" t="n"/>
      <c r="AI52" s="271" t="n"/>
      <c r="AJ52" s="271" t="n"/>
      <c r="AK52" s="271" t="n"/>
      <c r="AP52" t="inlineStr">
        <is>
          <t>CG&amp;SG&amp;PI</t>
        </is>
      </c>
      <c r="AZ52" t="inlineStr">
        <is>
          <t>Central government or president of india [Member]</t>
        </is>
      </c>
      <c r="BF52" t="inlineStr">
        <is>
          <t>CG&amp;SG&amp;PI</t>
        </is>
      </c>
      <c r="BH52" t="inlineStr">
        <is>
          <t>DetailsOfSharesHeldByCentralGovernmentOrPresidentOfIndiaDomain</t>
        </is>
      </c>
      <c r="BN52" t="inlineStr">
        <is>
          <t>DetailsOfSharesHeldByCentralGovernmentOrPresidentOfIndiaAxis</t>
        </is>
      </c>
    </row>
    <row r="53" ht="20.15" customHeight="1">
      <c r="E53" s="225" t="inlineStr">
        <is>
          <t>(b)</t>
        </is>
      </c>
      <c r="F53" s="232" t="inlineStr">
        <is>
          <t>State Government / Governor</t>
        </is>
      </c>
      <c r="G53" s="220" t="n"/>
      <c r="H53" s="183" t="n"/>
      <c r="I53" s="183" t="n"/>
      <c r="J53" s="183" t="n"/>
      <c r="K53" s="183" t="n"/>
      <c r="L53" s="140">
        <f>+IFERROR(IF(COUNT(I53:K53),ROUND(SUM(I53:K53),0),""),"")</f>
        <v/>
      </c>
      <c r="M53" s="687">
        <f>+IFERROR(IF(COUNT(L53),ROUND(L53/'Shareholding Pattern'!$L$78*100,2),""),"")</f>
        <v/>
      </c>
      <c r="N53" s="405">
        <f>IF(I53="","",I53)</f>
        <v/>
      </c>
      <c r="O53" s="183" t="n"/>
      <c r="P53" s="124">
        <f>+IFERROR(IF(COUNT(N53:O53),ROUND(SUM(N53:O53),0),""),"")</f>
        <v/>
      </c>
      <c r="Q53" s="80">
        <f>+IFERROR(IF(COUNT(P53),ROUND(P53/'Shareholding Pattern'!$P$79*100,2),""),"")</f>
        <v/>
      </c>
      <c r="R53" s="183" t="n"/>
      <c r="S53" s="183" t="n"/>
      <c r="T53" s="183" t="n"/>
      <c r="U53" s="124">
        <f>+IFERROR(IF(COUNT(R53:T53),ROUND(SUM(R53:T53),0),""),"")</f>
        <v/>
      </c>
      <c r="V53" s="123">
        <f>+IFERROR(IF(COUNT(L53,U53),ROUND(SUM(L53,U53),0),""),"")</f>
        <v/>
      </c>
      <c r="W53" s="688">
        <f>+IFERROR(IF(COUNT(L53,U53),ROUND(SUM(L53,U53)/SUM('Shareholding Pattern'!$L$78,'Shareholding Pattern'!$U$78)*100,2),""),"")</f>
        <v/>
      </c>
      <c r="X53" s="708" t="n"/>
      <c r="Y53" s="689">
        <f>+IFERROR(IF(COUNT(X53),ROUND(SUM(X53)/SUM(L53)*100,2),""),0)</f>
        <v/>
      </c>
      <c r="Z53" s="406" t="n"/>
      <c r="AA53" s="407" t="n"/>
      <c r="AB53" s="407" t="n"/>
      <c r="AC53" s="407" t="n"/>
      <c r="AD53" s="407" t="n"/>
      <c r="AE53" s="407" t="n"/>
      <c r="AF53" s="407" t="n"/>
      <c r="AG53" s="408" t="n"/>
      <c r="AH53" s="183" t="n"/>
      <c r="AI53" s="183" t="n"/>
      <c r="AJ53" s="183" t="n"/>
      <c r="AK53" s="183" t="n"/>
      <c r="AP53" t="inlineStr">
        <is>
          <t>State Government_Governor</t>
        </is>
      </c>
      <c r="AZ53" t="inlineStr">
        <is>
          <t>State governments or governors [Member]</t>
        </is>
      </c>
      <c r="BF53" t="inlineStr">
        <is>
          <t>State Government_Governor</t>
        </is>
      </c>
      <c r="BH53" t="inlineStr">
        <is>
          <t>DetailsOfSharesHeldByStateGovernmentsOrGovernorsDomain</t>
        </is>
      </c>
      <c r="BN53" t="inlineStr">
        <is>
          <t>DetailsOfSharesHeldByStateGovernmentsOrGovernorsAxis</t>
        </is>
      </c>
    </row>
    <row r="54" ht="45" customHeight="1">
      <c r="E54" s="226" t="inlineStr">
        <is>
          <t>(c)</t>
        </is>
      </c>
      <c r="F54" s="233" t="inlineStr">
        <is>
          <t>Shareholding by Companies or Bodies Corporate where Central / State Government is a promoter</t>
        </is>
      </c>
      <c r="H54" s="183" t="n"/>
      <c r="I54" s="183" t="n"/>
      <c r="J54" s="183" t="n"/>
      <c r="K54" s="183" t="n"/>
      <c r="L54" s="240">
        <f>+IFERROR(IF(COUNT(I54:K54),ROUND(SUM(I54:K54),0),""),"")</f>
        <v/>
      </c>
      <c r="M54" s="716">
        <f>+IFERROR(IF(COUNT(L54),ROUND(L54/'Shareholding Pattern'!$L$78*100,2),""),"")</f>
        <v/>
      </c>
      <c r="N54" s="405">
        <f>IF(I54="","",I54)</f>
        <v/>
      </c>
      <c r="O54" s="183" t="n"/>
      <c r="P54" s="234">
        <f>+IFERROR(IF(COUNT(N54:O54),ROUND(SUM(N54:O54),0),""),"")</f>
        <v/>
      </c>
      <c r="Q54" s="241">
        <f>+IFERROR(IF(COUNT(P54),ROUND(P54/'Shareholding Pattern'!$P$79*100,2),""),"")</f>
        <v/>
      </c>
      <c r="R54" s="183" t="n"/>
      <c r="S54" s="183" t="n"/>
      <c r="T54" s="262" t="n"/>
      <c r="U54" s="234">
        <f>+IFERROR(IF(COUNT(R54:T54),ROUND(SUM(R54:T54),0),""),"")</f>
        <v/>
      </c>
      <c r="V54" s="326">
        <f>+IFERROR(IF(COUNT(L54,U54),ROUND(SUM(L54,U54),0),""),"")</f>
        <v/>
      </c>
      <c r="W54" s="717">
        <f>+IFERROR(IF(COUNT(L54,U54),ROUND(SUM(L54,U54)/SUM('Shareholding Pattern'!$L$78,'Shareholding Pattern'!$U$78)*100,2),""),"")</f>
        <v/>
      </c>
      <c r="X54" s="708" t="n"/>
      <c r="Y54" s="718">
        <f>+IFERROR(IF(COUNT(X54),ROUND(SUM(X54)/SUM(L54)*100,2),""),0)</f>
        <v/>
      </c>
      <c r="Z54" s="406" t="n"/>
      <c r="AA54" s="407" t="n"/>
      <c r="AB54" s="407" t="n"/>
      <c r="AC54" s="407" t="n"/>
      <c r="AD54" s="407" t="n"/>
      <c r="AE54" s="407" t="n"/>
      <c r="AF54" s="407" t="n"/>
      <c r="AG54" s="408" t="n"/>
      <c r="AH54" s="183" t="n"/>
      <c r="AI54" s="183" t="n"/>
      <c r="AJ54" s="183" t="n"/>
      <c r="AK54" s="183" t="n"/>
      <c r="AP54" t="inlineStr">
        <is>
          <t>Shareholding by Companies</t>
        </is>
      </c>
      <c r="AZ54" t="inlineStr">
        <is>
          <t>Shareholding by companies or bodies corporatewhere central or state government is promoter [Member]</t>
        </is>
      </c>
      <c r="BF54" t="inlineStr">
        <is>
          <t>Shareholding by Companies</t>
        </is>
      </c>
      <c r="BH54" t="inlineStr">
        <is>
          <t>DetailsOfSharesHeldByShareholdingByCompaniesOrBodiesCorporateWhereCentralOrStateGovernmentIsPromoterDomain</t>
        </is>
      </c>
      <c r="BN54" t="inlineStr">
        <is>
          <t>DetailsOfSharesHeldByShareholdingByCompaniesOrBodiesCorporateWhereCentralOrStateGovernmentIsPromoterAxis</t>
        </is>
      </c>
    </row>
    <row r="55" ht="20.15" customHeight="1">
      <c r="E55" s="557" t="inlineStr">
        <is>
          <t>Sub-Total (B)(3)</t>
        </is>
      </c>
      <c r="F55" s="31" t="n"/>
      <c r="G55" s="32" t="n"/>
      <c r="H55" s="47">
        <f>+IFERROR(IF(COUNT(H52:H54),ROUND(SUM(H52:H54),0),""),"")</f>
        <v/>
      </c>
      <c r="I55" s="47">
        <f>+IFERROR(IF(COUNT(I52:I54),ROUND(SUM(I52:I54),0),""),"")</f>
        <v/>
      </c>
      <c r="J55" s="47">
        <f>+IFERROR(IF(COUNT(J52:J54),ROUND(SUM(J52:J54),0),""),"")</f>
        <v/>
      </c>
      <c r="K55" s="47">
        <f>+IFERROR(IF(COUNT(K52:K54),ROUND(SUM(K52:K54),0),""),"")</f>
        <v/>
      </c>
      <c r="L55" s="125">
        <f>+IFERROR(IF(COUNT(I55:K55),ROUND(SUM(I55:K55),0),""),"")</f>
        <v/>
      </c>
      <c r="M55" s="702">
        <f>+IFERROR(IF(COUNT(L55),ROUND(L55/'Shareholding Pattern'!$L$78*100,2),""),"")</f>
        <v/>
      </c>
      <c r="N55" s="47">
        <f>+IFERROR(IF(COUNT(N52:N54),ROUND(SUM(N52:N54),0),""),"")</f>
        <v/>
      </c>
      <c r="O55" s="47">
        <f>+IFERROR(IF(COUNT(O52:O54),ROUND(SUM(O52:O54),0),""),"")</f>
        <v/>
      </c>
      <c r="P55" s="125">
        <f>+IFERROR(IF(COUNT(N55:O55),ROUND(SUM(N55:O55),0),""),"")</f>
        <v/>
      </c>
      <c r="Q55" s="714">
        <f>+IFERROR(IF(COUNT(P55),ROUND(P55/'Shareholding Pattern'!$P$79*100,2),""),"")</f>
        <v/>
      </c>
      <c r="R55" s="47">
        <f>+IFERROR(IF(COUNT(R52:R54),ROUND(SUM(R52:R54),0),""),"")</f>
        <v/>
      </c>
      <c r="S55" s="47">
        <f>+IFERROR(IF(COUNT(S52:S54),ROUND(SUM(S52:S54),0),""),"")</f>
        <v/>
      </c>
      <c r="T55" s="47">
        <f>+IFERROR(IF(COUNT(T52:T54),ROUND(SUM(T52:T54),0),""),"")</f>
        <v/>
      </c>
      <c r="U55" s="234">
        <f>+IFERROR(IF(COUNT(R55:T55),ROUND(SUM(R55:T55),0),""),"")</f>
        <v/>
      </c>
      <c r="V55" s="327">
        <f>+IFERROR(IF(COUNT(L55,U55),ROUND(SUM(L55,U55),0),""),"")</f>
        <v/>
      </c>
      <c r="W55" s="704">
        <f>+IFERROR(IF(COUNT(L55,U55),ROUND(SUM(L55,U55)/SUM('Shareholding Pattern'!$L$78,'Shareholding Pattern'!$U$78)*100,2),""),"")</f>
        <v/>
      </c>
      <c r="X55" s="47">
        <f>+IFERROR(IF(COUNT(X52:X54),ROUND(SUM(X52:X54),0),""),"")</f>
        <v/>
      </c>
      <c r="Y55" s="719">
        <f>+IFERROR(IF(COUNT(X55),ROUND(SUM(X55)/SUM(L55)*100,2),""),0)</f>
        <v/>
      </c>
      <c r="Z55" s="409" t="n"/>
      <c r="AA55" s="410" t="n"/>
      <c r="AB55" s="410" t="n"/>
      <c r="AC55" s="410" t="n"/>
      <c r="AD55" s="410" t="n"/>
      <c r="AE55" s="410" t="n"/>
      <c r="AF55" s="410" t="n"/>
      <c r="AG55" s="411" t="n"/>
      <c r="AH55" s="47">
        <f>+IFERROR(IF(COUNT(AH52:AH54),ROUND(SUM(AH52:AH54),0),""),"")</f>
        <v/>
      </c>
      <c r="AI55" s="47">
        <f>+IFERROR(IF(COUNT(AI52:AI54),ROUND(SUM(AI52:AI54),0),""),"")</f>
        <v/>
      </c>
      <c r="AJ55" s="47">
        <f>+IFERROR(IF(COUNT(AJ52:AJ54),ROUND(SUM(AJ52:AJ54),0),""),"")</f>
        <v/>
      </c>
      <c r="AK55" s="47">
        <f>+IFERROR(IF(COUNT(AK52:AK54),ROUND(SUM(AK52:AK54),0),""),"")</f>
        <v/>
      </c>
      <c r="AZ55" t="inlineStr">
        <is>
          <t>Goverments [Member]</t>
        </is>
      </c>
    </row>
    <row r="56" ht="20.15" customHeight="1">
      <c r="E56" s="275" t="inlineStr">
        <is>
          <t>(4)</t>
        </is>
      </c>
      <c r="F56" s="28" t="inlineStr">
        <is>
          <t>Non-institutions</t>
        </is>
      </c>
      <c r="G56" s="29" t="n"/>
      <c r="H56" s="29" t="n"/>
      <c r="I56" s="29" t="n"/>
      <c r="J56" s="29" t="n"/>
      <c r="K56" s="29" t="n"/>
      <c r="L56" s="328" t="n"/>
      <c r="M56" s="328" t="n"/>
      <c r="N56" s="29" t="n"/>
      <c r="O56" s="29" t="n"/>
      <c r="P56" s="328" t="n"/>
      <c r="Q56" s="328" t="n"/>
      <c r="R56" s="29" t="n"/>
      <c r="S56" s="29" t="n"/>
      <c r="T56" s="29" t="n"/>
      <c r="U56" s="328" t="n"/>
      <c r="V56" s="328" t="n"/>
      <c r="W56" s="328" t="n"/>
      <c r="X56" s="29" t="n"/>
      <c r="Y56" s="328" t="n"/>
      <c r="Z56" s="29" t="n"/>
      <c r="AA56" s="29" t="n"/>
      <c r="AB56" s="29" t="n"/>
      <c r="AC56" s="29" t="n"/>
      <c r="AD56" s="29" t="n"/>
      <c r="AE56" s="29" t="n"/>
      <c r="AF56" s="29" t="n"/>
      <c r="AG56" s="29" t="n"/>
      <c r="AH56" s="29" t="n"/>
      <c r="AI56" s="29" t="n"/>
      <c r="AJ56" s="29" t="n"/>
      <c r="AK56" s="290" t="n"/>
    </row>
    <row r="57" ht="20.15" customHeight="1">
      <c r="E57" s="270" t="inlineStr">
        <is>
          <t>(a)</t>
        </is>
      </c>
      <c r="F57" s="221" t="inlineStr">
        <is>
          <t>Associate companies / Subsidiaries</t>
        </is>
      </c>
      <c r="H57" s="271" t="n"/>
      <c r="I57" s="271" t="n"/>
      <c r="J57" s="271" t="n"/>
      <c r="K57" s="271" t="n"/>
      <c r="L57" s="272">
        <f>+IFERROR(IF(COUNT(I57:K57),ROUND(SUM(I57:K57),0),""),"")</f>
        <v/>
      </c>
      <c r="M57" s="683">
        <f>+IFERROR(IF(COUNT(L57),ROUND(L57/'Shareholding Pattern'!$L$78*100,2),""),"")</f>
        <v/>
      </c>
      <c r="N57" s="405">
        <f>IF(I57="","",I57)</f>
        <v/>
      </c>
      <c r="O57" s="271" t="n"/>
      <c r="P57" s="272">
        <f>+IFERROR(IF(COUNT(N57:O57),ROUND(SUM(N57:O57),0),""),"")</f>
        <v/>
      </c>
      <c r="Q57" s="720">
        <f>+IFERROR(IF(COUNT(P57),ROUND(P57/'Shareholding Pattern'!$P$79*100,2),""),"")</f>
        <v/>
      </c>
      <c r="R57" s="271" t="n"/>
      <c r="S57" s="271" t="n"/>
      <c r="T57" s="271" t="n"/>
      <c r="U57" s="272">
        <f>+IFERROR(IF(COUNT(R57:T57),ROUND(SUM(R57:T57),0),""),"")</f>
        <v/>
      </c>
      <c r="V57" s="123">
        <f>+IFERROR(IF(COUNT(L57,U57),ROUND(SUM(L57,U57),0),""),"")</f>
        <v/>
      </c>
      <c r="W57" s="684">
        <f>+IFERROR(IF(COUNT(L57,U57),ROUND(SUM(L57,U57)/SUM('Shareholding Pattern'!$L$78,'Shareholding Pattern'!$U$78)*100,2),""),"")</f>
        <v/>
      </c>
      <c r="X57" s="708" t="n"/>
      <c r="Y57" s="685">
        <f>+IFERROR(IF(COUNT(X57),ROUND(SUM(X57)/SUM(L57)*100,2),""),0)</f>
        <v/>
      </c>
      <c r="Z57" s="412" t="n"/>
      <c r="AA57" s="413" t="n"/>
      <c r="AB57" s="413" t="n"/>
      <c r="AC57" s="413" t="n"/>
      <c r="AD57" s="413" t="n"/>
      <c r="AE57" s="413" t="n"/>
      <c r="AF57" s="413" t="n"/>
      <c r="AG57" s="414" t="n"/>
      <c r="AH57" s="271" t="n"/>
      <c r="AI57" s="271" t="n"/>
      <c r="AJ57" s="271" t="n"/>
      <c r="AK57" s="271" t="n"/>
      <c r="AP57" t="inlineStr">
        <is>
          <t>Associate companies_Subsidiar</t>
        </is>
      </c>
      <c r="AZ57" t="inlineStr">
        <is>
          <t>Associate companies or subsidiaries [Member]</t>
        </is>
      </c>
      <c r="BF57" t="inlineStr">
        <is>
          <t>Associate companies_Subsidiar</t>
        </is>
      </c>
      <c r="BH57" t="inlineStr">
        <is>
          <t>DetailsOfSharesHeldByAssociateCompaniesOrSubsidiariesDomain</t>
        </is>
      </c>
      <c r="BN57" t="inlineStr">
        <is>
          <t>DetailsOfSharesHeldByAssociateCompaniesOrSubsidiariesAxis</t>
        </is>
      </c>
    </row>
    <row r="58" ht="50.15" customHeight="1">
      <c r="E58" s="223" t="inlineStr">
        <is>
          <t>(b)</t>
        </is>
      </c>
      <c r="F58" s="221" t="inlineStr">
        <is>
          <t>Directors and their relatives (excluding independent directors and nominee directors)</t>
        </is>
      </c>
      <c r="H58" s="183" t="n">
        <v>2</v>
      </c>
      <c r="I58" s="183" t="n">
        <v>215800</v>
      </c>
      <c r="J58" s="183" t="n"/>
      <c r="K58" s="183" t="n"/>
      <c r="L58" s="140">
        <f>+IFERROR(IF(COUNT(I58:K58),ROUND(SUM(I58:K58),0),""),"")</f>
        <v/>
      </c>
      <c r="M58" s="687">
        <f>+IFERROR(IF(COUNT(L58),ROUND(L58/'Shareholding Pattern'!$L$78*100,2),""),"")</f>
        <v/>
      </c>
      <c r="N58" s="405">
        <f>IF(I58="","",I58)</f>
        <v/>
      </c>
      <c r="O58" s="183" t="n"/>
      <c r="P58" s="140">
        <f>+IFERROR(IF(COUNT(N58:O58),ROUND(SUM(N58:O58),0),""),"")</f>
        <v/>
      </c>
      <c r="Q58" s="721">
        <f>+IFERROR(IF(COUNT(P58),ROUND(P58/'Shareholding Pattern'!$P$79*100,2),""),"")</f>
        <v/>
      </c>
      <c r="R58" s="183" t="n"/>
      <c r="S58" s="183" t="n"/>
      <c r="T58" s="183" t="n"/>
      <c r="U58" s="140">
        <f>+IFERROR(IF(COUNT(R58:T58),ROUND(SUM(R58:T58),0),""),"")</f>
        <v/>
      </c>
      <c r="V58" s="123">
        <f>+IFERROR(IF(COUNT(L58,U58),ROUND(SUM(L58,U58),0),""),"")</f>
        <v/>
      </c>
      <c r="W58" s="688">
        <f>+IFERROR(IF(COUNT(L58,U58),ROUND(SUM(L58,U58)/SUM('Shareholding Pattern'!$L$78,'Shareholding Pattern'!$U$78)*100,2),""),"")</f>
        <v/>
      </c>
      <c r="X58" s="708" t="n"/>
      <c r="Y58" s="689">
        <f>+IFERROR(IF(COUNT(X58),ROUND(SUM(X58)/SUM(L58)*100,2),""),0)</f>
        <v/>
      </c>
      <c r="Z58" s="406" t="n"/>
      <c r="AA58" s="407" t="n"/>
      <c r="AB58" s="407" t="n"/>
      <c r="AC58" s="407" t="n"/>
      <c r="AD58" s="407" t="n"/>
      <c r="AE58" s="407" t="n"/>
      <c r="AF58" s="407" t="n"/>
      <c r="AG58" s="408" t="n"/>
      <c r="AH58" s="183" t="n">
        <v>215800</v>
      </c>
      <c r="AI58" s="183" t="n">
        <v>0</v>
      </c>
      <c r="AJ58" s="183" t="n">
        <v>0</v>
      </c>
      <c r="AK58" s="183" t="n">
        <v>0</v>
      </c>
      <c r="AP58" t="inlineStr">
        <is>
          <t>Directors and their relatives</t>
        </is>
      </c>
      <c r="AZ58" t="inlineStr">
        <is>
          <t>Directors and directors relatives [Member]</t>
        </is>
      </c>
      <c r="BF58" t="inlineStr">
        <is>
          <t>Directors and their relatives</t>
        </is>
      </c>
      <c r="BH58" t="inlineStr">
        <is>
          <t>DetailsOfSharesHeldByDirectorsAndDirectorsRelativesDomain</t>
        </is>
      </c>
      <c r="BN58" t="inlineStr">
        <is>
          <t>DetailsOfSharesHeldByDirectorsAndDirectorsRelativesAxis</t>
        </is>
      </c>
    </row>
    <row r="59" ht="20.15" customHeight="1">
      <c r="E59" s="223" t="inlineStr">
        <is>
          <t>(c)</t>
        </is>
      </c>
      <c r="F59" s="221" t="inlineStr">
        <is>
          <t>Key Managerial Personnel</t>
        </is>
      </c>
      <c r="H59" s="183" t="n"/>
      <c r="I59" s="183" t="n"/>
      <c r="J59" s="183" t="n"/>
      <c r="K59" s="183" t="n"/>
      <c r="L59" s="140">
        <f>+IFERROR(IF(COUNT(I59:K59),ROUND(SUM(I59:K59),0),""),"")</f>
        <v/>
      </c>
      <c r="M59" s="687">
        <f>+IFERROR(IF(COUNT(L59),ROUND(L59/'Shareholding Pattern'!$L$78*100,2),""),"")</f>
        <v/>
      </c>
      <c r="N59" s="405">
        <f>IF(I59="","",I59)</f>
        <v/>
      </c>
      <c r="O59" s="183" t="n"/>
      <c r="P59" s="140">
        <f>+IFERROR(IF(COUNT(N59:O59),ROUND(SUM(N59:O59),0),""),"")</f>
        <v/>
      </c>
      <c r="Q59" s="721">
        <f>+IFERROR(IF(COUNT(P59),ROUND(P59/'Shareholding Pattern'!$P$79*100,2),""),"")</f>
        <v/>
      </c>
      <c r="R59" s="183" t="n"/>
      <c r="S59" s="183" t="n"/>
      <c r="T59" s="183" t="n"/>
      <c r="U59" s="140">
        <f>+IFERROR(IF(COUNT(R59:T59),ROUND(SUM(R59:T59),0),""),"")</f>
        <v/>
      </c>
      <c r="V59" s="123">
        <f>+IFERROR(IF(COUNT(L59,U59),ROUND(SUM(L59,U59),0),""),"")</f>
        <v/>
      </c>
      <c r="W59" s="688">
        <f>+IFERROR(IF(COUNT(L59,U59),ROUND(SUM(L59,U59)/SUM('Shareholding Pattern'!$L$78,'Shareholding Pattern'!$U$78)*100,2),""),"")</f>
        <v/>
      </c>
      <c r="X59" s="708" t="n"/>
      <c r="Y59" s="689">
        <f>+IFERROR(IF(COUNT(X59),ROUND(SUM(X59)/SUM(L59)*100,2),""),0)</f>
        <v/>
      </c>
      <c r="Z59" s="406" t="n"/>
      <c r="AA59" s="407" t="n"/>
      <c r="AB59" s="407" t="n"/>
      <c r="AC59" s="407" t="n"/>
      <c r="AD59" s="407" t="n"/>
      <c r="AE59" s="407" t="n"/>
      <c r="AF59" s="407" t="n"/>
      <c r="AG59" s="408" t="n"/>
      <c r="AH59" s="183" t="n"/>
      <c r="AI59" s="183" t="n"/>
      <c r="AJ59" s="183" t="n"/>
      <c r="AK59" s="183" t="n"/>
      <c r="AP59" t="inlineStr">
        <is>
          <t>Key Managerial Personnel</t>
        </is>
      </c>
      <c r="AZ59" t="inlineStr">
        <is>
          <t>Key managerial personnel [Member]</t>
        </is>
      </c>
      <c r="BF59" t="inlineStr">
        <is>
          <t>Key Managerial Personnel</t>
        </is>
      </c>
      <c r="BH59" t="inlineStr">
        <is>
          <t>DetailsOfSharesHeldByKeyManagerialPersonnelDomain</t>
        </is>
      </c>
      <c r="BN59" t="inlineStr">
        <is>
          <t>DetailsOfSharesHeldByKeyManagerialPersonnelAxis</t>
        </is>
      </c>
    </row>
    <row r="60" ht="60" customHeight="1">
      <c r="E60" s="223" t="inlineStr">
        <is>
          <t>(d)</t>
        </is>
      </c>
      <c r="F60" s="221" t="inlineStr">
        <is>
          <t>Relatives of promoters (other than ‘immediate relatives’ of promoters disclosed under ‘Promoter and Promoter Group’ category)</t>
        </is>
      </c>
      <c r="H60" s="183" t="n"/>
      <c r="I60" s="183" t="n"/>
      <c r="J60" s="183" t="n"/>
      <c r="K60" s="183" t="n"/>
      <c r="L60" s="140">
        <f>+IFERROR(IF(COUNT(I60:K60),ROUND(SUM(I60:K60),0),""),"")</f>
        <v/>
      </c>
      <c r="M60" s="687">
        <f>+IFERROR(IF(COUNT(L60),ROUND(L60/'Shareholding Pattern'!$L$78*100,2),""),"")</f>
        <v/>
      </c>
      <c r="N60" s="405">
        <f>IF(I60="","",I60)</f>
        <v/>
      </c>
      <c r="O60" s="183" t="n"/>
      <c r="P60" s="140">
        <f>+IFERROR(IF(COUNT(N60:O60),ROUND(SUM(N60:O60),0),""),"")</f>
        <v/>
      </c>
      <c r="Q60" s="721">
        <f>+IFERROR(IF(COUNT(P60),ROUND(P60/'Shareholding Pattern'!$P$79*100,2),""),"")</f>
        <v/>
      </c>
      <c r="R60" s="183" t="n"/>
      <c r="S60" s="183" t="n"/>
      <c r="T60" s="183" t="n"/>
      <c r="U60" s="140">
        <f>+IFERROR(IF(COUNT(R60:T60),ROUND(SUM(R60:T60),0),""),"")</f>
        <v/>
      </c>
      <c r="V60" s="123">
        <f>+IFERROR(IF(COUNT(L60,U60),ROUND(SUM(L60,U60),0),""),"")</f>
        <v/>
      </c>
      <c r="W60" s="688">
        <f>+IFERROR(IF(COUNT(L60,U60),ROUND(SUM(L60,U60)/SUM('Shareholding Pattern'!$L$78,'Shareholding Pattern'!$U$78)*100,2),""),"")</f>
        <v/>
      </c>
      <c r="X60" s="708" t="n"/>
      <c r="Y60" s="689">
        <f>+IFERROR(IF(COUNT(X60),ROUND(SUM(X60)/SUM(L60)*100,2),""),0)</f>
        <v/>
      </c>
      <c r="Z60" s="406" t="n"/>
      <c r="AA60" s="407" t="n"/>
      <c r="AB60" s="407" t="n"/>
      <c r="AC60" s="407" t="n"/>
      <c r="AD60" s="407" t="n"/>
      <c r="AE60" s="407" t="n"/>
      <c r="AF60" s="407" t="n"/>
      <c r="AG60" s="408" t="n"/>
      <c r="AH60" s="183" t="n"/>
      <c r="AI60" s="183" t="n"/>
      <c r="AJ60" s="183" t="n"/>
      <c r="AK60" s="183" t="n"/>
      <c r="AP60" t="inlineStr">
        <is>
          <t>Relatives of promoters</t>
        </is>
      </c>
      <c r="AZ60" t="inlineStr">
        <is>
          <t>Relatives of promoters other than promoter group [Member]</t>
        </is>
      </c>
      <c r="BF60" t="inlineStr">
        <is>
          <t>Relatives of promoters</t>
        </is>
      </c>
      <c r="BH60" t="inlineStr">
        <is>
          <t>DetailsOfSharesHeldByRelativesOfPromotersOtherThanPromoterGroupDomain</t>
        </is>
      </c>
      <c r="BN60" t="inlineStr">
        <is>
          <t>DetailsOfSharesHeldByRelativesOfPromotersOtherThanPromoterGroupAxis</t>
        </is>
      </c>
    </row>
    <row r="61" ht="51.75" customHeight="1">
      <c r="E61" s="223" t="inlineStr">
        <is>
          <t>(e)</t>
        </is>
      </c>
      <c r="F61" s="221" t="inlineStr">
        <is>
          <t>Trusts where any person belonging to 'Promoter and Promoter Group' category is 'trustee', 'beneficiary', or 'author of the trust'</t>
        </is>
      </c>
      <c r="H61" s="183" t="n"/>
      <c r="I61" s="183" t="n"/>
      <c r="J61" s="183" t="n"/>
      <c r="K61" s="183" t="n"/>
      <c r="L61" s="140">
        <f>+IFERROR(IF(COUNT(I61:K61),ROUND(SUM(I61:K61),0),""),"")</f>
        <v/>
      </c>
      <c r="M61" s="687">
        <f>+IFERROR(IF(COUNT(L61),ROUND(L61/'Shareholding Pattern'!$L$78*100,2),""),"")</f>
        <v/>
      </c>
      <c r="N61" s="405">
        <f>IF(I61="","",I61)</f>
        <v/>
      </c>
      <c r="O61" s="183" t="n"/>
      <c r="P61" s="140">
        <f>+IFERROR(IF(COUNT(N61:O61),ROUND(SUM(N61:O61),0),""),"")</f>
        <v/>
      </c>
      <c r="Q61" s="721">
        <f>+IFERROR(IF(COUNT(P61),ROUND(P61/'Shareholding Pattern'!$P$79*100,2),""),"")</f>
        <v/>
      </c>
      <c r="R61" s="183" t="n"/>
      <c r="S61" s="183" t="n"/>
      <c r="T61" s="183" t="n"/>
      <c r="U61" s="140">
        <f>+IFERROR(IF(COUNT(R61:T61),ROUND(SUM(R61:T61),0),""),"")</f>
        <v/>
      </c>
      <c r="V61" s="123">
        <f>+IFERROR(IF(COUNT(L61,U61),ROUND(SUM(L61,U61),0),""),"")</f>
        <v/>
      </c>
      <c r="W61" s="688">
        <f>+IFERROR(IF(COUNT(L61,U61),ROUND(SUM(L61,U61)/SUM('Shareholding Pattern'!$L$78,'Shareholding Pattern'!$U$78)*100,2),""),"")</f>
        <v/>
      </c>
      <c r="X61" s="708" t="n"/>
      <c r="Y61" s="689">
        <f>+IFERROR(IF(COUNT(X61),ROUND(SUM(X61)/SUM(L61)*100,2),""),0)</f>
        <v/>
      </c>
      <c r="Z61" s="406" t="n"/>
      <c r="AA61" s="407" t="n"/>
      <c r="AB61" s="407" t="n"/>
      <c r="AC61" s="407" t="n"/>
      <c r="AD61" s="407" t="n"/>
      <c r="AE61" s="407" t="n"/>
      <c r="AF61" s="407" t="n"/>
      <c r="AG61" s="408" t="n"/>
      <c r="AH61" s="183" t="n"/>
      <c r="AI61" s="183" t="n"/>
      <c r="AJ61" s="183" t="n"/>
      <c r="AK61" s="183" t="n"/>
      <c r="AP61" t="inlineStr">
        <is>
          <t>Trusts where any person</t>
        </is>
      </c>
      <c r="AZ61" t="inlineStr">
        <is>
          <t>Trusts where any person belonging to promoter and promoter group isis trustee or beneficiary or author of trust [Member]</t>
        </is>
      </c>
      <c r="BF61" t="inlineStr">
        <is>
          <t>Trusts where any person</t>
        </is>
      </c>
      <c r="BH61" t="inlineStr">
        <is>
          <t>DetailsOfSharesHeldByTrustsWhereAnyPersonBelongingToPromoterAndPromoterGroupIsTrusteeOrBeneficiaryOrAuthorOfTrustDomain</t>
        </is>
      </c>
      <c r="BN61" t="inlineStr">
        <is>
          <t>DetailsOfSharesHeldByTrustsWhereAnyPersonBelongingToPromoterAndPromoterGroupIsTrusteeOrBeneficiaryOrAuthorOfTrustAxis</t>
        </is>
      </c>
    </row>
    <row r="62" ht="20.15" customHeight="1">
      <c r="E62" s="223" t="inlineStr">
        <is>
          <t>(f)</t>
        </is>
      </c>
      <c r="F62" s="235" t="inlineStr">
        <is>
          <t>Investor Education and Protection Fund (IEPF)</t>
        </is>
      </c>
      <c r="H62" s="183" t="n"/>
      <c r="I62" s="183" t="n"/>
      <c r="J62" s="183" t="n"/>
      <c r="K62" s="183" t="n"/>
      <c r="L62" s="140">
        <f>+IFERROR(IF(COUNT(I62:K62),ROUND(SUM(I62:K62),0),""),"")</f>
        <v/>
      </c>
      <c r="M62" s="687">
        <f>+IFERROR(IF(COUNT(L62),ROUND(L62/'Shareholding Pattern'!$L$78*100,2),""),"")</f>
        <v/>
      </c>
      <c r="N62" s="405">
        <f>IF(I62="","",I62)</f>
        <v/>
      </c>
      <c r="O62" s="183" t="n"/>
      <c r="P62" s="140">
        <f>+IFERROR(IF(COUNT(N62:O62),ROUND(SUM(N62:O62),0),""),"")</f>
        <v/>
      </c>
      <c r="Q62" s="721">
        <f>+IFERROR(IF(COUNT(P62),ROUND(P62/'Shareholding Pattern'!$P$79*100,2),""),"")</f>
        <v/>
      </c>
      <c r="R62" s="183" t="n"/>
      <c r="S62" s="183" t="n"/>
      <c r="T62" s="183" t="n"/>
      <c r="U62" s="140">
        <f>+IFERROR(IF(COUNT(R62:T62),ROUND(SUM(R62:T62),0),""),"")</f>
        <v/>
      </c>
      <c r="V62" s="123">
        <f>+IFERROR(IF(COUNT(L62,U62),ROUND(SUM(L62,U62),0),""),"")</f>
        <v/>
      </c>
      <c r="W62" s="688">
        <f>+IFERROR(IF(COUNT(L62,U62),ROUND(SUM(L62,U62)/SUM('Shareholding Pattern'!$L$78,'Shareholding Pattern'!$U$78)*100,2),""),"")</f>
        <v/>
      </c>
      <c r="X62" s="708" t="n"/>
      <c r="Y62" s="689">
        <f>+IFERROR(IF(COUNT(X62),ROUND(SUM(X62)/SUM(L62)*100,2),""),0)</f>
        <v/>
      </c>
      <c r="Z62" s="406" t="n"/>
      <c r="AA62" s="407" t="n"/>
      <c r="AB62" s="407" t="n"/>
      <c r="AC62" s="407" t="n"/>
      <c r="AD62" s="407" t="n"/>
      <c r="AE62" s="407" t="n"/>
      <c r="AF62" s="407" t="n"/>
      <c r="AG62" s="408" t="n"/>
      <c r="AH62" s="183" t="n"/>
      <c r="AI62" s="183" t="n"/>
      <c r="AJ62" s="183" t="n"/>
      <c r="AK62" s="183" t="n"/>
      <c r="AP62" t="inlineStr">
        <is>
          <t>Investor Education</t>
        </is>
      </c>
      <c r="AZ62" t="inlineStr">
        <is>
          <t>Investor education and protection fund [Member]</t>
        </is>
      </c>
      <c r="BF62" t="inlineStr">
        <is>
          <t>Investor Education</t>
        </is>
      </c>
      <c r="BH62" t="inlineStr">
        <is>
          <t>DetailsOfSharesHeldByInvestorEducationAndProtectionFundDomain</t>
        </is>
      </c>
      <c r="BN62" t="inlineStr">
        <is>
          <t>DetailsOfSharesHeldByInvestorEducationAndProtectionFundAxis</t>
        </is>
      </c>
    </row>
    <row r="63" ht="35.15" customHeight="1">
      <c r="E63" s="223" t="inlineStr">
        <is>
          <t>(g)</t>
        </is>
      </c>
      <c r="F63" s="221" t="inlineStr">
        <is>
          <t>Resident Individuals holding nominal share capital up to Rs. 2 lakhs</t>
        </is>
      </c>
      <c r="H63" s="183" t="n">
        <v>558</v>
      </c>
      <c r="I63" s="183" t="n">
        <v>1546900</v>
      </c>
      <c r="J63" s="183" t="n"/>
      <c r="K63" s="183" t="n"/>
      <c r="L63" s="140">
        <f>+IFERROR(IF(COUNT(I63:K63),ROUND(SUM(I63:K63),0),""),"")</f>
        <v/>
      </c>
      <c r="M63" s="687">
        <f>+IFERROR(IF(COUNT(L63),ROUND(L63/'Shareholding Pattern'!$L$78*100,2),""),"")</f>
        <v/>
      </c>
      <c r="N63" s="405">
        <f>IF(I63="","",I63)</f>
        <v/>
      </c>
      <c r="O63" s="183" t="n"/>
      <c r="P63" s="140">
        <f>+IFERROR(IF(COUNT(N63:O63),ROUND(SUM(N63:O63),0),""),"")</f>
        <v/>
      </c>
      <c r="Q63" s="721">
        <f>+IFERROR(IF(COUNT(P63),ROUND(P63/'Shareholding Pattern'!$P$79*100,2),""),"")</f>
        <v/>
      </c>
      <c r="R63" s="183" t="n"/>
      <c r="S63" s="183" t="n"/>
      <c r="T63" s="183" t="n"/>
      <c r="U63" s="140">
        <f>+IFERROR(IF(COUNT(R63:T63),ROUND(SUM(R63:T63),0),""),"")</f>
        <v/>
      </c>
      <c r="V63" s="123">
        <f>+IFERROR(IF(COUNT(L63,U63),ROUND(SUM(L63,U63),0),""),"")</f>
        <v/>
      </c>
      <c r="W63" s="688">
        <f>+IFERROR(IF(COUNT(L63,U63),ROUND(SUM(L63,U63)/SUM('Shareholding Pattern'!$L$78,'Shareholding Pattern'!$U$78)*100,2),""),"")</f>
        <v/>
      </c>
      <c r="X63" s="708" t="n"/>
      <c r="Y63" s="689">
        <f>+IFERROR(IF(COUNT(X63),ROUND(SUM(X63)/SUM(L63)*100,2),""),0)</f>
        <v/>
      </c>
      <c r="Z63" s="406" t="n"/>
      <c r="AA63" s="407" t="n"/>
      <c r="AB63" s="407" t="n"/>
      <c r="AC63" s="407" t="n"/>
      <c r="AD63" s="407" t="n"/>
      <c r="AE63" s="407" t="n"/>
      <c r="AF63" s="407" t="n"/>
      <c r="AG63" s="408" t="n"/>
      <c r="AH63" s="183" t="n">
        <v>1546900</v>
      </c>
      <c r="AI63" s="183" t="n">
        <v>0</v>
      </c>
      <c r="AJ63" s="183" t="n">
        <v>0</v>
      </c>
      <c r="AK63" s="183" t="n">
        <v>0</v>
      </c>
      <c r="AP63" t="inlineStr">
        <is>
          <t>Indivisual(aI)</t>
        </is>
      </c>
      <c r="AZ63" t="inlineStr">
        <is>
          <t>Resident individual shareholders holding nominal share capital up to rs two lakh [Member]</t>
        </is>
      </c>
      <c r="BF63" t="inlineStr">
        <is>
          <t>Indivisual(aI)</t>
        </is>
      </c>
      <c r="BH63" t="inlineStr">
        <is>
          <t>DetailsOfSharesHeldByResidentIndividualShareholdersHoldingNominalShareCapitalUpToRsTwoLakhDomain</t>
        </is>
      </c>
      <c r="BN63" t="inlineStr">
        <is>
          <t>DetailsOfSharesHeldByResidentIndividualShareholdersHoldingNominalShareCapitalUpToRsTwoLakhAxis</t>
        </is>
      </c>
    </row>
    <row r="64" ht="35.15" customHeight="1">
      <c r="E64" s="223" t="inlineStr">
        <is>
          <t>(h)</t>
        </is>
      </c>
      <c r="F64" s="150" t="inlineStr">
        <is>
          <t>Resident Individuals holding nominal share capital in excess of Rs. 2 lakhs</t>
        </is>
      </c>
      <c r="H64" s="183" t="n">
        <v>16</v>
      </c>
      <c r="I64" s="183" t="n">
        <v>586400</v>
      </c>
      <c r="J64" s="183" t="n"/>
      <c r="K64" s="183" t="n"/>
      <c r="L64" s="140">
        <f>+IFERROR(IF(COUNT(I64:K64),ROUND(SUM(I64:K64),0),""),"")</f>
        <v/>
      </c>
      <c r="M64" s="687">
        <f>+IFERROR(IF(COUNT(L64),ROUND(L64/'Shareholding Pattern'!$L$78*100,2),""),"")</f>
        <v/>
      </c>
      <c r="N64" s="405">
        <f>IF(I64="","",I64)</f>
        <v/>
      </c>
      <c r="O64" s="183" t="n"/>
      <c r="P64" s="140">
        <f>+IFERROR(IF(COUNT(N64:O64),ROUND(SUM(N64:O64),0),""),"")</f>
        <v/>
      </c>
      <c r="Q64" s="721">
        <f>+IFERROR(IF(COUNT(P64),ROUND(P64/'Shareholding Pattern'!$P$79*100,2),""),"")</f>
        <v/>
      </c>
      <c r="R64" s="183" t="n"/>
      <c r="S64" s="183" t="n"/>
      <c r="T64" s="183" t="n"/>
      <c r="U64" s="140">
        <f>+IFERROR(IF(COUNT(R64:T64),ROUND(SUM(R64:T64),0),""),"")</f>
        <v/>
      </c>
      <c r="V64" s="123">
        <f>+IFERROR(IF(COUNT(L64,U64),ROUND(SUM(L64,U64),0),""),"")</f>
        <v/>
      </c>
      <c r="W64" s="688">
        <f>+IFERROR(IF(COUNT(L64,U64),ROUND(SUM(L64,U64)/SUM('Shareholding Pattern'!$L$78,'Shareholding Pattern'!$U$78)*100,2),""),"")</f>
        <v/>
      </c>
      <c r="X64" s="708" t="n"/>
      <c r="Y64" s="689">
        <f>+IFERROR(IF(COUNT(X64),ROUND(SUM(X64)/SUM(L64)*100,2),""),0)</f>
        <v/>
      </c>
      <c r="Z64" s="406" t="n"/>
      <c r="AA64" s="407" t="n"/>
      <c r="AB64" s="407" t="n"/>
      <c r="AC64" s="407" t="n"/>
      <c r="AD64" s="407" t="n"/>
      <c r="AE64" s="407" t="n"/>
      <c r="AF64" s="407" t="n"/>
      <c r="AG64" s="408" t="n"/>
      <c r="AH64" s="183" t="n">
        <v>586400</v>
      </c>
      <c r="AI64" s="183" t="n">
        <v>0</v>
      </c>
      <c r="AJ64" s="183" t="n">
        <v>0</v>
      </c>
      <c r="AK64" s="183" t="n">
        <v>0</v>
      </c>
      <c r="AP64" t="inlineStr">
        <is>
          <t>Indivisual(aII)</t>
        </is>
      </c>
      <c r="AZ64" t="inlineStr">
        <is>
          <t>Resident individual shareholders holding nominal share capital in excess of rs two lakh [Member]</t>
        </is>
      </c>
      <c r="BF64" t="inlineStr">
        <is>
          <t>Indivisual(aII)</t>
        </is>
      </c>
      <c r="BH64" t="inlineStr">
        <is>
          <t>DetailsOfSharesHeldByResidentIndividualShareholdersHoldingNominalShareCapitalInExcessOfRsTwoLakhDomain</t>
        </is>
      </c>
      <c r="BN64" t="inlineStr">
        <is>
          <t>DetailsOfSharesHeldByResidentIndividualShareholdersHoldingNominalShareCapitalInExcessOfRsTwoLakhAxis</t>
        </is>
      </c>
    </row>
    <row r="65" ht="20.15" customHeight="1">
      <c r="E65" s="223" t="inlineStr">
        <is>
          <t>(i)</t>
        </is>
      </c>
      <c r="F65" s="150" t="inlineStr">
        <is>
          <t>Non Resident Indians (NRIs)</t>
        </is>
      </c>
      <c r="H65" s="183" t="n">
        <v>9</v>
      </c>
      <c r="I65" s="183" t="n">
        <v>88000</v>
      </c>
      <c r="J65" s="183" t="n"/>
      <c r="K65" s="183" t="n"/>
      <c r="L65" s="140">
        <f>+IFERROR(IF(COUNT(I65:K65),ROUND(SUM(I65:K65),0),""),"")</f>
        <v/>
      </c>
      <c r="M65" s="687">
        <f>+IFERROR(IF(COUNT(L65),ROUND(L65/'Shareholding Pattern'!$L$78*100,2),""),"")</f>
        <v/>
      </c>
      <c r="N65" s="405">
        <f>IF(I65="","",I65)</f>
        <v/>
      </c>
      <c r="O65" s="183" t="n"/>
      <c r="P65" s="140">
        <f>+IFERROR(IF(COUNT(N65:O65),ROUND(SUM(N65:O65),0),""),"")</f>
        <v/>
      </c>
      <c r="Q65" s="721">
        <f>+IFERROR(IF(COUNT(P65),ROUND(P65/'Shareholding Pattern'!$P$79*100,2),""),"")</f>
        <v/>
      </c>
      <c r="R65" s="183" t="n"/>
      <c r="S65" s="183" t="n"/>
      <c r="T65" s="183" t="n"/>
      <c r="U65" s="140">
        <f>+IFERROR(IF(COUNT(R65:T65),ROUND(SUM(R65:T65),0),""),"")</f>
        <v/>
      </c>
      <c r="V65" s="123">
        <f>+IFERROR(IF(COUNT(L65,U65),ROUND(SUM(L65,U65),0),""),"")</f>
        <v/>
      </c>
      <c r="W65" s="688">
        <f>+IFERROR(IF(COUNT(L65,U65),ROUND(SUM(L65,U65)/SUM('Shareholding Pattern'!$L$78,'Shareholding Pattern'!$U$78)*100,2),""),"")</f>
        <v/>
      </c>
      <c r="X65" s="708" t="n"/>
      <c r="Y65" s="689">
        <f>+IFERROR(IF(COUNT(X65),ROUND(SUM(X65)/SUM(L65)*100,2),""),0)</f>
        <v/>
      </c>
      <c r="Z65" s="406" t="n"/>
      <c r="AA65" s="407" t="n"/>
      <c r="AB65" s="407" t="n"/>
      <c r="AC65" s="407" t="n"/>
      <c r="AD65" s="407" t="n"/>
      <c r="AE65" s="407" t="n"/>
      <c r="AF65" s="407" t="n"/>
      <c r="AG65" s="408" t="n"/>
      <c r="AH65" s="183" t="n">
        <v>88000</v>
      </c>
      <c r="AI65" s="183" t="n">
        <v>0</v>
      </c>
      <c r="AJ65" s="183" t="n">
        <v>0</v>
      </c>
      <c r="AK65" s="183" t="n">
        <v>0</v>
      </c>
      <c r="AP65" t="inlineStr">
        <is>
          <t>Non Resident Indians (NRIs)</t>
        </is>
      </c>
      <c r="AZ65" t="inlineStr">
        <is>
          <t>Non resident indians [Member]</t>
        </is>
      </c>
      <c r="BF65" t="inlineStr">
        <is>
          <t>Non Resident Indians (NRIs)</t>
        </is>
      </c>
      <c r="BH65" t="inlineStr">
        <is>
          <t>DetailsOfSharesHeldByNonResidentIndiansDomain</t>
        </is>
      </c>
      <c r="BN65" t="inlineStr">
        <is>
          <t>DetailsOfSharesHeldByNonResidentIndiansAxis</t>
        </is>
      </c>
    </row>
    <row r="66" ht="20.15" customHeight="1">
      <c r="E66" s="223" t="inlineStr">
        <is>
          <t>(j)</t>
        </is>
      </c>
      <c r="F66" s="150" t="inlineStr">
        <is>
          <t>Foreign Nationals</t>
        </is>
      </c>
      <c r="H66" s="183" t="n"/>
      <c r="I66" s="183" t="n"/>
      <c r="J66" s="183" t="n"/>
      <c r="K66" s="183" t="n"/>
      <c r="L66" s="140">
        <f>+IFERROR(IF(COUNT(I66:K66),ROUND(SUM(I66:K66),0),""),"")</f>
        <v/>
      </c>
      <c r="M66" s="687">
        <f>+IFERROR(IF(COUNT(L66),ROUND(L66/'Shareholding Pattern'!$L$78*100,2),""),"")</f>
        <v/>
      </c>
      <c r="N66" s="405">
        <f>IF(I66="","",I66)</f>
        <v/>
      </c>
      <c r="O66" s="183" t="n"/>
      <c r="P66" s="140">
        <f>+IFERROR(IF(COUNT(N66:O66),ROUND(SUM(N66:O66),0),""),"")</f>
        <v/>
      </c>
      <c r="Q66" s="721">
        <f>+IFERROR(IF(COUNT(P66),ROUND(P66/'Shareholding Pattern'!$P$79*100,2),""),"")</f>
        <v/>
      </c>
      <c r="R66" s="183" t="n"/>
      <c r="S66" s="183" t="n"/>
      <c r="T66" s="183" t="n"/>
      <c r="U66" s="140">
        <f>+IFERROR(IF(COUNT(R66:T66),ROUND(SUM(R66:T66),0),""),"")</f>
        <v/>
      </c>
      <c r="V66" s="123">
        <f>+IFERROR(IF(COUNT(L66,U66),ROUND(SUM(L66,U66),0),""),"")</f>
        <v/>
      </c>
      <c r="W66" s="688">
        <f>+IFERROR(IF(COUNT(L66,U66),ROUND(SUM(L66,U66)/SUM('Shareholding Pattern'!$L$78,'Shareholding Pattern'!$U$78)*100,2),""),"")</f>
        <v/>
      </c>
      <c r="X66" s="708" t="n"/>
      <c r="Y66" s="689">
        <f>+IFERROR(IF(COUNT(X66),ROUND(SUM(X66)/SUM(L66)*100,2),""),0)</f>
        <v/>
      </c>
      <c r="Z66" s="406" t="n"/>
      <c r="AA66" s="407" t="n"/>
      <c r="AB66" s="407" t="n"/>
      <c r="AC66" s="407" t="n"/>
      <c r="AD66" s="407" t="n"/>
      <c r="AE66" s="407" t="n"/>
      <c r="AF66" s="407" t="n"/>
      <c r="AG66" s="408" t="n"/>
      <c r="AH66" s="183" t="n"/>
      <c r="AI66" s="183" t="n"/>
      <c r="AJ66" s="183" t="n"/>
      <c r="AK66" s="183" t="n"/>
      <c r="AP66" t="inlineStr">
        <is>
          <t>Foreign Nationals</t>
        </is>
      </c>
      <c r="AZ66" t="inlineStr">
        <is>
          <t>Foreign nationals [Member]</t>
        </is>
      </c>
      <c r="BF66" t="inlineStr">
        <is>
          <t>Foreign Nationals</t>
        </is>
      </c>
      <c r="BH66" t="inlineStr">
        <is>
          <t>DetailsOfSharesHeldByForeignNationalsDomain</t>
        </is>
      </c>
      <c r="BN66" t="inlineStr">
        <is>
          <t>DetailsOfSharesHeldByForeignNationalsAxis</t>
        </is>
      </c>
    </row>
    <row r="67" ht="20.15" customHeight="1">
      <c r="E67" s="223" t="inlineStr">
        <is>
          <t>(k)</t>
        </is>
      </c>
      <c r="F67" s="150" t="inlineStr">
        <is>
          <t>Foreign Companies</t>
        </is>
      </c>
      <c r="H67" s="183" t="n"/>
      <c r="I67" s="183" t="n"/>
      <c r="J67" s="183" t="n"/>
      <c r="K67" s="183" t="n"/>
      <c r="L67" s="140">
        <f>+IFERROR(IF(COUNT(I67:K67),ROUND(SUM(I67:K67),0),""),"")</f>
        <v/>
      </c>
      <c r="M67" s="687">
        <f>+IFERROR(IF(COUNT(L67),ROUND(L67/'Shareholding Pattern'!$L$78*100,2),""),"")</f>
        <v/>
      </c>
      <c r="N67" s="405">
        <f>IF(I67="","",I67)</f>
        <v/>
      </c>
      <c r="O67" s="183" t="n"/>
      <c r="P67" s="140">
        <f>+IFERROR(IF(COUNT(N67:O67),ROUND(SUM(N67:O67),0),""),"")</f>
        <v/>
      </c>
      <c r="Q67" s="721">
        <f>+IFERROR(IF(COUNT(P67),ROUND(P67/'Shareholding Pattern'!$P$79*100,2),""),"")</f>
        <v/>
      </c>
      <c r="R67" s="183" t="n"/>
      <c r="S67" s="183" t="n"/>
      <c r="T67" s="183" t="n"/>
      <c r="U67" s="140">
        <f>+IFERROR(IF(COUNT(R67:T67),ROUND(SUM(R67:T67),0),""),"")</f>
        <v/>
      </c>
      <c r="V67" s="123">
        <f>+IFERROR(IF(COUNT(L67,U67),ROUND(SUM(L67,U67),0),""),"")</f>
        <v/>
      </c>
      <c r="W67" s="688">
        <f>+IFERROR(IF(COUNT(L67,U67),ROUND(SUM(L67,U67)/SUM('Shareholding Pattern'!$L$78,'Shareholding Pattern'!$U$78)*100,2),""),"")</f>
        <v/>
      </c>
      <c r="X67" s="708" t="n"/>
      <c r="Y67" s="689">
        <f>+IFERROR(IF(COUNT(X67),ROUND(SUM(X67)/SUM(L67)*100,2),""),0)</f>
        <v/>
      </c>
      <c r="Z67" s="406" t="n"/>
      <c r="AA67" s="407" t="n"/>
      <c r="AB67" s="407" t="n"/>
      <c r="AC67" s="407" t="n"/>
      <c r="AD67" s="407" t="n"/>
      <c r="AE67" s="407" t="n"/>
      <c r="AF67" s="407" t="n"/>
      <c r="AG67" s="408" t="n"/>
      <c r="AH67" s="183" t="n"/>
      <c r="AI67" s="183" t="n"/>
      <c r="AJ67" s="183" t="n"/>
      <c r="AK67" s="183" t="n"/>
      <c r="AP67" t="inlineStr">
        <is>
          <t>Foreign Companies</t>
        </is>
      </c>
      <c r="AZ67" t="inlineStr">
        <is>
          <t>Foreign companies [Member]</t>
        </is>
      </c>
      <c r="BF67" t="inlineStr">
        <is>
          <t>Foreign Companies</t>
        </is>
      </c>
      <c r="BH67" t="inlineStr">
        <is>
          <t>DetailsOfSharesHeldByForeignCompaniesDomain</t>
        </is>
      </c>
      <c r="BN67" t="inlineStr">
        <is>
          <t>DetailsOfSharesHeldByForeignCompaniesAxis</t>
        </is>
      </c>
    </row>
    <row r="68" ht="20.15" customHeight="1">
      <c r="E68" s="223" t="inlineStr">
        <is>
          <t>(l)</t>
        </is>
      </c>
      <c r="F68" s="150" t="inlineStr">
        <is>
          <t>Bodies Corporate</t>
        </is>
      </c>
      <c r="H68" s="183" t="n">
        <v>14</v>
      </c>
      <c r="I68" s="183" t="n">
        <v>236800</v>
      </c>
      <c r="J68" s="183" t="n"/>
      <c r="K68" s="183" t="n"/>
      <c r="L68" s="140">
        <f>+IFERROR(IF(COUNT(I68:K68),ROUND(SUM(I68:K68),0),""),"")</f>
        <v/>
      </c>
      <c r="M68" s="687">
        <f>+IFERROR(IF(COUNT(L68),ROUND(L68/'Shareholding Pattern'!$L$78*100,2),""),"")</f>
        <v/>
      </c>
      <c r="N68" s="405">
        <f>IF(I68="","",I68)</f>
        <v/>
      </c>
      <c r="O68" s="183" t="n"/>
      <c r="P68" s="140">
        <f>+IFERROR(IF(COUNT(N68:O68),ROUND(SUM(N68:O68),0),""),"")</f>
        <v/>
      </c>
      <c r="Q68" s="721">
        <f>+IFERROR(IF(COUNT(P68),ROUND(P68/'Shareholding Pattern'!$P$79*100,2),""),"")</f>
        <v/>
      </c>
      <c r="R68" s="183" t="n"/>
      <c r="S68" s="183" t="n"/>
      <c r="T68" s="183" t="n"/>
      <c r="U68" s="140">
        <f>+IFERROR(IF(COUNT(R68:T68),ROUND(SUM(R68:T68),0),""),"")</f>
        <v/>
      </c>
      <c r="V68" s="123">
        <f>+IFERROR(IF(COUNT(L68,U68),ROUND(SUM(L68,U68),0),""),"")</f>
        <v/>
      </c>
      <c r="W68" s="688">
        <f>+IFERROR(IF(COUNT(L68,U68),ROUND(SUM(L68,U68)/SUM('Shareholding Pattern'!$L$78,'Shareholding Pattern'!$U$78)*100,2),""),"")</f>
        <v/>
      </c>
      <c r="X68" s="708" t="n"/>
      <c r="Y68" s="689">
        <f>+IFERROR(IF(COUNT(X68),ROUND(SUM(X68)/SUM(L68)*100,2),""),0)</f>
        <v/>
      </c>
      <c r="Z68" s="406" t="n"/>
      <c r="AA68" s="407" t="n"/>
      <c r="AB68" s="407" t="n"/>
      <c r="AC68" s="407" t="n"/>
      <c r="AD68" s="407" t="n"/>
      <c r="AE68" s="407" t="n"/>
      <c r="AF68" s="407" t="n"/>
      <c r="AG68" s="408" t="n"/>
      <c r="AH68" s="183" t="n">
        <v>236800</v>
      </c>
      <c r="AI68" s="183" t="n">
        <v>0</v>
      </c>
      <c r="AJ68" s="183" t="n">
        <v>0</v>
      </c>
      <c r="AK68" s="183" t="n">
        <v>0</v>
      </c>
      <c r="AP68" t="inlineStr">
        <is>
          <t>Bodies Corporate</t>
        </is>
      </c>
      <c r="AZ68" t="inlineStr">
        <is>
          <t>Bodies corporate [Member]</t>
        </is>
      </c>
      <c r="BF68" t="inlineStr">
        <is>
          <t>Bodies Corporate</t>
        </is>
      </c>
      <c r="BH68" t="inlineStr">
        <is>
          <t>DetailsOfSharesHeldByBodiesCorporateDomain</t>
        </is>
      </c>
      <c r="BN68" t="inlineStr">
        <is>
          <t>DetailsOfSharesHeldByBodiesCorporateAxis</t>
        </is>
      </c>
    </row>
    <row r="69" ht="20.15" customHeight="1">
      <c r="E69" s="223" t="inlineStr">
        <is>
          <t>(m)</t>
        </is>
      </c>
      <c r="F69" s="151" t="inlineStr">
        <is>
          <t>Any Other (specify)</t>
        </is>
      </c>
      <c r="H69" s="183" t="n">
        <v>51</v>
      </c>
      <c r="I69" s="183" t="n">
        <v>395200</v>
      </c>
      <c r="J69" s="183" t="n"/>
      <c r="K69" s="183" t="n"/>
      <c r="L69" s="140">
        <f>+IFERROR(IF(COUNT(I69:K69),ROUND(SUM(I69:K69),0),""),"")</f>
        <v/>
      </c>
      <c r="M69" s="687">
        <f>+IFERROR(IF(COUNT(L69),ROUND(L69/'Shareholding Pattern'!$L$78*100,2),""),"")</f>
        <v/>
      </c>
      <c r="N69" s="405">
        <f>IF(I69="","",I69)</f>
        <v/>
      </c>
      <c r="O69" s="183" t="n"/>
      <c r="P69" s="140">
        <f>+IFERROR(IF(COUNT(N69:O69),ROUND(SUM(N69:O69),0),""),"")</f>
        <v/>
      </c>
      <c r="Q69" s="721">
        <f>+IFERROR(IF(COUNT(P69),ROUND(P69/'Shareholding Pattern'!$P$79*100,2),""),"")</f>
        <v/>
      </c>
      <c r="R69" s="262" t="n"/>
      <c r="S69" s="262" t="n"/>
      <c r="T69" s="262" t="n"/>
      <c r="U69" s="325">
        <f>+IFERROR(IF(COUNT(R69:T69),ROUND(SUM(R69:T69),0),""),"")</f>
        <v/>
      </c>
      <c r="V69" s="326">
        <f>+IFERROR(IF(COUNT(L69,U69),ROUND(SUM(L69,U69),0),""),"")</f>
        <v/>
      </c>
      <c r="W69" s="692">
        <f>+IFERROR(IF(COUNT(L69,U69),ROUND(SUM(L69,U69)/SUM('Shareholding Pattern'!$L$78,'Shareholding Pattern'!$U$78)*100,2),""),"")</f>
        <v/>
      </c>
      <c r="X69" s="708" t="n"/>
      <c r="Y69" s="689">
        <f>+IFERROR(IF(COUNT(X69),ROUND(SUM(X69)/SUM(L69)*100,2),""),0)</f>
        <v/>
      </c>
      <c r="Z69" s="406" t="n"/>
      <c r="AA69" s="407" t="n"/>
      <c r="AB69" s="407" t="n"/>
      <c r="AC69" s="407" t="n"/>
      <c r="AD69" s="407" t="n"/>
      <c r="AE69" s="407" t="n"/>
      <c r="AF69" s="407" t="n"/>
      <c r="AG69" s="408" t="n"/>
      <c r="AH69" s="183" t="n">
        <v>395200</v>
      </c>
      <c r="AI69" s="183" t="n">
        <v>0</v>
      </c>
      <c r="AJ69" s="183" t="n">
        <v>0</v>
      </c>
      <c r="AK69" s="183" t="n">
        <v>0</v>
      </c>
      <c r="AP69" t="inlineStr">
        <is>
          <t>Other_NonInsti</t>
        </is>
      </c>
      <c r="AZ69" t="inlineStr">
        <is>
          <t>Other non-institutions [Member]</t>
        </is>
      </c>
      <c r="BF69" t="inlineStr">
        <is>
          <t>Other_NonInsti</t>
        </is>
      </c>
      <c r="BH69" t="inlineStr">
        <is>
          <t>OtherNonInstitutionsDomain</t>
        </is>
      </c>
      <c r="BN69" t="inlineStr">
        <is>
          <t>DetailsOfSharesHeldByOtherNonInstitutionsAxis</t>
        </is>
      </c>
    </row>
    <row r="70" ht="20.15" customHeight="1">
      <c r="E70" s="557" t="inlineStr">
        <is>
          <t>Sub-Total (B)(4)</t>
        </is>
      </c>
      <c r="F70" s="31" t="n"/>
      <c r="G70" s="32" t="n"/>
      <c r="H70" s="47">
        <f>+IFERROR(IF(COUNT(H57:H69),ROUND(SUM(H57:H69),0),""),"")</f>
        <v/>
      </c>
      <c r="I70" s="47">
        <f>+IFERROR(IF(COUNT(I57:I69),ROUND(SUM(I57:I69),0),""),"")</f>
        <v/>
      </c>
      <c r="J70" s="47">
        <f>+IFERROR(IF(COUNT(J57:J69),ROUND(SUM(J57:J69),0),""),"")</f>
        <v/>
      </c>
      <c r="K70" s="3">
        <f>+IFERROR(IF(COUNT(K57:K69),ROUND(SUM(K57:K69),0),""),"")</f>
        <v/>
      </c>
      <c r="L70" s="125">
        <f>+IFERROR(IF(COUNT(I70:K70),ROUND(SUM(I70:K70),0),""),"")</f>
        <v/>
      </c>
      <c r="M70" s="702">
        <f>+IFERROR(IF(COUNT(L70),ROUND(L70/'Shareholding Pattern'!$L$78*100,2),""),"")</f>
        <v/>
      </c>
      <c r="N70" s="99">
        <f>+IFERROR(IF(COUNT(N57:N69),ROUND(SUM(N57:N69),0),""),"")</f>
        <v/>
      </c>
      <c r="O70" s="99">
        <f>+IFERROR(IF(COUNT(O57:O69),ROUND(SUM(O57:O69),0),""),"")</f>
        <v/>
      </c>
      <c r="P70" s="125">
        <f>+IFERROR(IF(COUNT(N70:O70),ROUND(SUM(N70:O70),0),""),"")</f>
        <v/>
      </c>
      <c r="Q70" s="722">
        <f>+IFERROR(IF(COUNT(P70),ROUND(P70/'Shareholding Pattern'!$P$79*100,2),""),"")</f>
        <v/>
      </c>
      <c r="R70" s="47">
        <f>+IFERROR(IF(COUNT(R57:R69),ROUND(SUM(R57:R69),0),""),"")</f>
        <v/>
      </c>
      <c r="S70" s="47">
        <f>+IFERROR(IF(COUNT(S57:S69),ROUND(SUM(S57:S69),0),""),"")</f>
        <v/>
      </c>
      <c r="T70" s="47">
        <f>+IFERROR(IF(COUNT(T57:T69),ROUND(SUM(T57:T69),0),""),"")</f>
        <v/>
      </c>
      <c r="U70" s="205">
        <f>+IFERROR(IF(COUNT(R70:T70),ROUND(SUM(R70:T70),0),""),"")</f>
        <v/>
      </c>
      <c r="V70" s="327">
        <f>+IFERROR(IF(COUNT(L70,U70),ROUND(SUM(L70,U70),0),""),"")</f>
        <v/>
      </c>
      <c r="W70" s="704">
        <f>+IFERROR(IF(COUNT(L70,U70),ROUND(SUM(L70,U70)/SUM('Shareholding Pattern'!$L$78,'Shareholding Pattern'!$U$78)*100,2),""),"")</f>
        <v/>
      </c>
      <c r="X70" s="99">
        <f>+IFERROR(IF(COUNT(X57:X69),ROUND(SUM(X57:X69),0),""),"")</f>
        <v/>
      </c>
      <c r="Y70" s="705">
        <f>+IFERROR(IF(COUNT(X70),ROUND(SUM(X70)/SUM(L70)*100,2),""),0)</f>
        <v/>
      </c>
      <c r="Z70" s="406" t="n"/>
      <c r="AA70" s="407" t="n"/>
      <c r="AB70" s="407" t="n"/>
      <c r="AC70" s="407" t="n"/>
      <c r="AD70" s="407" t="n"/>
      <c r="AE70" s="407" t="n"/>
      <c r="AF70" s="407" t="n"/>
      <c r="AG70" s="408" t="n"/>
      <c r="AH70" s="47">
        <f>+IFERROR(IF(COUNT(AH57:AH69),ROUND(SUM(AH57:AH69),0),""),"")</f>
        <v/>
      </c>
      <c r="AI70" s="47">
        <f>+IFERROR(IF(COUNT(AI57:AI69),ROUND(SUM(AI57:AI69),0),""),"")</f>
        <v/>
      </c>
      <c r="AJ70" s="47">
        <f>+IFERROR(IF(COUNT(AJ57:AJ69),ROUND(SUM(AJ57:AJ69),0),""),"")</f>
        <v/>
      </c>
      <c r="AK70" s="47">
        <f>+IFERROR(IF(COUNT(AK57:AK69),ROUND(SUM(AK57:AK69),0),""),"")</f>
        <v/>
      </c>
      <c r="AZ70" t="inlineStr">
        <is>
          <t>Non-institutions [Member]</t>
        </is>
      </c>
    </row>
    <row r="71" ht="35.15" customHeight="1">
      <c r="E71" s="558" t="inlineStr">
        <is>
          <t>Total Public Shareholding (B)=(B)(1)+(B)(2)+(B)(3)+(B)(4)</t>
        </is>
      </c>
      <c r="F71" s="31" t="n"/>
      <c r="G71" s="32" t="n"/>
      <c r="H71" s="47">
        <f>+IFERROR(IF(COUNT(H41,H50,H55,H70),ROUND(SUM(H41,H50,H55,H70),0),""),"")</f>
        <v/>
      </c>
      <c r="I71" s="47">
        <f>+IFERROR(IF(COUNT(I41,I50,I55,I70),ROUND(SUM(I41,I50,I55,I70),0),""),"")</f>
        <v/>
      </c>
      <c r="J71" s="47">
        <f>+IFERROR(IF(COUNT(J41,J50,J55,J70),ROUND(SUM(J41,J50,J55,J70),0),""),"")</f>
        <v/>
      </c>
      <c r="K71" s="47">
        <f>+IFERROR(IF(COUNT(K41,K50,K55,K70),ROUND(SUM(K41,K50,K55,K70),0),""),"")</f>
        <v/>
      </c>
      <c r="L71" s="125">
        <f>+IFERROR(IF(COUNT(I71:K71),ROUND(SUM(I71:K71),0),""),"")</f>
        <v/>
      </c>
      <c r="M71" s="702">
        <f>+IFERROR(IF(COUNT(L71),ROUND(L71/'Shareholding Pattern'!$L$78*100,2),""),"")</f>
        <v/>
      </c>
      <c r="N71" s="47">
        <f>+IFERROR(IF(COUNT(N41,N50,N55,N70),ROUND(SUM(N41,N50,N55,N70),0),""),"")</f>
        <v/>
      </c>
      <c r="O71" s="47">
        <f>+IFERROR(IF(COUNT(O41,O50,O55,O70),ROUND(SUM(O41,O50,O55,O70),0),""),"")</f>
        <v/>
      </c>
      <c r="P71" s="47">
        <f>+IFERROR(IF(COUNT(P41,P50,P55,P70),ROUND(SUM(P41,P50,P55,P70),0),""),"")</f>
        <v/>
      </c>
      <c r="Q71" s="722">
        <f>+IFERROR(IF(COUNT(P71),ROUND(P71/'Shareholding Pattern'!$P$79*100,2),""),"")</f>
        <v/>
      </c>
      <c r="R71" s="47">
        <f>+IFERROR(IF(COUNT(R41,R50,R55,R70),ROUND(SUM(R41,R50,R55,R70),0),""),"")</f>
        <v/>
      </c>
      <c r="S71" s="47">
        <f>+IFERROR(IF(COUNT(S41,S50,S55,S70),ROUND(SUM(S41,S50,S55,S70),0),""),"")</f>
        <v/>
      </c>
      <c r="T71" s="107">
        <f>+IFERROR(IF(COUNT(T41,T50,T55,T70),ROUND(SUM(T41,T50,T55,T70),0),""),"")</f>
        <v/>
      </c>
      <c r="U71" s="205">
        <f>+IFERROR(IF(COUNT(R71:T71),ROUND(SUM(R71:T71),0),""),"")</f>
        <v/>
      </c>
      <c r="V71" s="205">
        <f>+IFERROR(IF(COUNT(L71,U71),ROUND(SUM(L71,U71),0),""),"")</f>
        <v/>
      </c>
      <c r="W71" s="704">
        <f>+IFERROR(IF(COUNT(L71,U71),ROUND(SUM(L71,U71)/SUM('Shareholding Pattern'!$L$78,'Shareholding Pattern'!$U$78)*100,2),""),"")</f>
        <v/>
      </c>
      <c r="X71" s="107">
        <f>+IFERROR(IF(COUNT(X41,X50,X55,X70),ROUND(SUM(X41,X50,X55,X70),0),""),"")</f>
        <v/>
      </c>
      <c r="Y71" s="705">
        <f>+IFERROR(IF(COUNT(X71),ROUND(SUM(X71)/SUM(L71)*100,2),""),0)</f>
        <v/>
      </c>
      <c r="Z71" s="409" t="n"/>
      <c r="AA71" s="410" t="n"/>
      <c r="AB71" s="410" t="n"/>
      <c r="AC71" s="410" t="n"/>
      <c r="AD71" s="410" t="n"/>
      <c r="AE71" s="410" t="n"/>
      <c r="AF71" s="410" t="n"/>
      <c r="AG71" s="411" t="n"/>
      <c r="AH71" s="47">
        <f>+IFERROR(IF(COUNT(AH41,AH50,AH55,AH70),ROUND(SUM(AH41,AH50,AH55,AH70),0),""),"")</f>
        <v/>
      </c>
      <c r="AI71" s="47">
        <f>+IFERROR(IF(COUNT(AI41,AI50,AI55,AI70),ROUND(SUM(AI41,AI50,AI55,AI70),0),""),"")</f>
        <v/>
      </c>
      <c r="AJ71" s="47">
        <f>+IFERROR(IF(COUNT(AJ41,AJ50,AJ55,AJ70),ROUND(SUM(AJ41,AJ50,AJ55,AJ70),0),""),"")</f>
        <v/>
      </c>
      <c r="AK71" s="47">
        <f>+IFERROR(IF(COUNT(AK41,AK50,AK55,AK70),ROUND(SUM(AK41,AK50,AK55,AK70),0),""),"")</f>
        <v/>
      </c>
      <c r="AZ71" t="inlineStr">
        <is>
          <t>Public shareholding [Member]</t>
        </is>
      </c>
    </row>
    <row r="72" ht="25" customHeight="1">
      <c r="E72" s="108" t="n"/>
      <c r="F72" s="153" t="inlineStr">
        <is>
          <t>Details of the shareholders acting as persons in Concert for Public</t>
        </is>
      </c>
      <c r="G72" s="152" t="n"/>
      <c r="H72" s="203" t="n"/>
      <c r="I72" s="203" t="n"/>
      <c r="J72" s="203" t="n"/>
      <c r="K72" s="152" t="n"/>
      <c r="L72" s="152" t="n"/>
      <c r="M72" s="152" t="n"/>
      <c r="N72" s="152" t="n"/>
      <c r="O72" s="152" t="n"/>
      <c r="P72" s="203" t="n"/>
      <c r="Q72" s="152" t="n"/>
      <c r="R72" s="203" t="n"/>
      <c r="S72" s="203" t="n"/>
      <c r="T72" s="203" t="n"/>
      <c r="U72" s="203" t="n"/>
      <c r="V72" s="203" t="n"/>
      <c r="W72" s="152" t="n"/>
      <c r="X72" s="152" t="n"/>
      <c r="Y72" s="152" t="n"/>
      <c r="Z72" s="152" t="n"/>
      <c r="AA72" s="152" t="n"/>
      <c r="AB72" s="152" t="n"/>
      <c r="AC72" s="152" t="n"/>
      <c r="AD72" s="152" t="n"/>
      <c r="AE72" s="152" t="n"/>
      <c r="AF72" s="152" t="n"/>
      <c r="AG72" s="152" t="n"/>
      <c r="AH72" s="238" t="n"/>
      <c r="AI72" s="238" t="n"/>
      <c r="AJ72" s="238" t="n"/>
      <c r="AK72" s="208" t="n"/>
    </row>
    <row r="73" ht="25" customHeight="1">
      <c r="E73" s="296" t="n"/>
      <c r="F73" s="231" t="inlineStr">
        <is>
          <t>Details of Shares which remain unclaimed for Public</t>
        </is>
      </c>
      <c r="AI73" s="101" t="n"/>
      <c r="AJ73" s="101" t="n"/>
      <c r="AK73" s="297" t="n"/>
    </row>
    <row r="74" ht="30" customHeight="1">
      <c r="E74" s="7" t="inlineStr">
        <is>
          <t>C</t>
        </is>
      </c>
      <c r="F74" s="65" t="inlineStr">
        <is>
          <t>Table IV - Statement showing shareholding pattern of the Non Promoter- Non Public shareholder</t>
        </is>
      </c>
      <c r="G74" s="22" t="n"/>
      <c r="H74" s="22" t="n"/>
      <c r="I74" s="22" t="n"/>
      <c r="J74" s="22" t="n"/>
      <c r="K74" s="22" t="n"/>
      <c r="L74" s="22" t="n"/>
      <c r="M74" s="22" t="n"/>
      <c r="N74" s="22" t="n"/>
      <c r="O74" s="22" t="n"/>
      <c r="P74" s="22" t="n"/>
      <c r="Q74" s="22" t="n"/>
      <c r="R74" s="22" t="n"/>
      <c r="S74" s="22" t="n"/>
      <c r="T74" s="22" t="n"/>
      <c r="U74" s="22" t="n"/>
      <c r="V74" s="22" t="n"/>
      <c r="W74" s="22" t="n"/>
      <c r="X74" s="22" t="n"/>
      <c r="Y74" s="22" t="n"/>
      <c r="Z74" s="22" t="n"/>
      <c r="AA74" s="22" t="n"/>
      <c r="AB74" s="22" t="n"/>
      <c r="AC74" s="22" t="n"/>
      <c r="AD74" s="22" t="n"/>
      <c r="AE74" s="22" t="n"/>
      <c r="AF74" s="22" t="n"/>
      <c r="AG74" s="22" t="n"/>
      <c r="AH74" s="22" t="n"/>
      <c r="AI74" s="252" t="n"/>
      <c r="AJ74" s="252" t="n"/>
      <c r="AK74" s="253" t="n"/>
    </row>
    <row r="75" ht="40" customHeight="1">
      <c r="E75" s="82" t="inlineStr">
        <is>
          <t>( 1 )</t>
        </is>
      </c>
      <c r="F75" s="402" t="inlineStr">
        <is>
          <t>Custodian/DR  Holder - Name of DR Holders  (If Available)</t>
        </is>
      </c>
      <c r="H75" s="271" t="n"/>
      <c r="I75" s="298" t="n"/>
      <c r="J75" s="271" t="n"/>
      <c r="K75" s="271" t="n"/>
      <c r="L75" s="272">
        <f>+IFERROR(IF(COUNT(I75:K75),ROUND(SUM(I75:K75),2),""),"")</f>
        <v/>
      </c>
      <c r="M75" s="723" t="n"/>
      <c r="N75" s="405">
        <f>IF(I75="","",I75)</f>
        <v/>
      </c>
      <c r="O75" s="271" t="n"/>
      <c r="P75" s="272">
        <f>+IFERROR(IF(COUNT(N75:O75),ROUND(SUM(N75:O75),2),""),"")</f>
        <v/>
      </c>
      <c r="Q75" s="720">
        <f>+IFERROR(IF(COUNT(P75),ROUND(P75/'Shareholding Pattern'!$P$79*100,2),""),"")</f>
        <v/>
      </c>
      <c r="R75" s="271" t="n"/>
      <c r="S75" s="271" t="n"/>
      <c r="T75" s="271" t="n"/>
      <c r="U75" s="342">
        <f>+IFERROR(IF(COUNT(R75:T75),ROUND(SUM(R75:T75),0),""),"")</f>
        <v/>
      </c>
      <c r="V75" s="362">
        <f>+IFERROR(IF(COUNT(L75,U75),ROUND(SUM(L75,U75),0),""),"")</f>
        <v/>
      </c>
      <c r="W75" s="668" t="n"/>
      <c r="X75" s="708" t="n"/>
      <c r="Y75" s="685">
        <f>+IFERROR(IF(COUNT(X75),ROUND(SUM(X75)/SUM(L75)*100,2),""),0)</f>
        <v/>
      </c>
      <c r="Z75" s="419" t="n"/>
      <c r="AA75" s="415" t="n"/>
      <c r="AB75" s="415" t="n"/>
      <c r="AC75" s="415" t="n"/>
      <c r="AD75" s="415" t="n"/>
      <c r="AE75" s="415" t="n"/>
      <c r="AF75" s="415" t="n"/>
      <c r="AG75" s="417" t="n"/>
      <c r="AH75" s="322" t="n"/>
      <c r="AI75" s="421" t="n"/>
      <c r="AJ75" s="422" t="n"/>
      <c r="AK75" s="423" t="n"/>
      <c r="AP75" t="inlineStr">
        <is>
          <t>DRHolder</t>
        </is>
      </c>
      <c r="AZ75" t="inlineStr">
        <is>
          <t>Custodian or DR holder [Member]</t>
        </is>
      </c>
      <c r="BF75" t="inlineStr">
        <is>
          <t>DRHolder</t>
        </is>
      </c>
      <c r="BH75" t="inlineStr">
        <is>
          <t>CustodianOrDRHolderDomain</t>
        </is>
      </c>
      <c r="BN75" t="inlineStr">
        <is>
          <t>DetailsOfSharesHeldByCustodianOrDRHolderAxis</t>
        </is>
      </c>
    </row>
    <row r="76" ht="55" customHeight="1">
      <c r="E76" s="293" t="inlineStr">
        <is>
          <t>( 2 )</t>
        </is>
      </c>
      <c r="F76" s="403" t="inlineStr">
        <is>
          <t>Employee Benefit Trust / Employee Welfare Trust under SEBI (Share Based Employee Benefits and Sweat Equity) Regulations, 2021</t>
        </is>
      </c>
      <c r="H76" s="262" t="n"/>
      <c r="I76" s="330" t="n"/>
      <c r="J76" s="262" t="n"/>
      <c r="K76" s="262" t="n"/>
      <c r="L76" s="340">
        <f>+IFERROR(IF(COUNT(I76:K76),ROUND(SUM(I76:K76),2),""),"")</f>
        <v/>
      </c>
      <c r="M76" s="724">
        <f>+IFERROR(IF(COUNT(L76),ROUND(L76/'Shareholding Pattern'!$L$78*100,2),""),"")</f>
        <v/>
      </c>
      <c r="N76" s="405">
        <f>IF(I76="","",I76)</f>
        <v/>
      </c>
      <c r="O76" s="262" t="n"/>
      <c r="P76" s="325">
        <f>+IFERROR(IF(COUNT(N76:O76),ROUND(SUM(N76:O76),2),""),"")</f>
        <v/>
      </c>
      <c r="Q76" s="725">
        <f>+IFERROR(IF(COUNT(P76),ROUND(P76/'Shareholding Pattern'!$P$79*100,2),""),"")</f>
        <v/>
      </c>
      <c r="R76" s="262" t="n"/>
      <c r="S76" s="262" t="n"/>
      <c r="T76" s="262" t="n"/>
      <c r="U76" s="343">
        <f>+IFERROR(IF(COUNT(R76:T76),ROUND(SUM(R76:T76),0),""),"")</f>
        <v/>
      </c>
      <c r="V76" s="363">
        <f>+IFERROR(IF(COUNT(L76,U76),ROUND(SUM(L76,U76),0),""),"")</f>
        <v/>
      </c>
      <c r="W76" s="726">
        <f>+IFERROR(IF(COUNT(L76,U76),ROUND(SUM(L76,U76)/SUM('Shareholding Pattern'!$L$78,'Shareholding Pattern'!$U$78)*100,2),""),"")</f>
        <v/>
      </c>
      <c r="X76" s="708" t="n"/>
      <c r="Y76" s="693">
        <f>+IFERROR(IF(COUNT(X76),ROUND(SUM(X76)/SUM(L76)*100,2),""),0)</f>
        <v/>
      </c>
      <c r="Z76" s="420" t="n"/>
      <c r="AA76" s="416" t="n"/>
      <c r="AB76" s="416" t="n"/>
      <c r="AC76" s="416" t="n"/>
      <c r="AD76" s="416" t="n"/>
      <c r="AE76" s="416" t="n"/>
      <c r="AF76" s="416" t="n"/>
      <c r="AG76" s="418" t="n"/>
      <c r="AH76" s="339" t="n"/>
      <c r="AI76" s="424" t="n"/>
      <c r="AJ76" s="425" t="n"/>
      <c r="AK76" s="426" t="n"/>
      <c r="AP76" t="inlineStr">
        <is>
          <t>EBT</t>
        </is>
      </c>
      <c r="AZ76" t="inlineStr">
        <is>
          <t>Employee benefits trusts [Member]</t>
        </is>
      </c>
      <c r="BF76" t="inlineStr">
        <is>
          <t>EBT</t>
        </is>
      </c>
      <c r="BH76" t="inlineStr">
        <is>
          <t>EmployeeBenefitsTrustsDomain</t>
        </is>
      </c>
      <c r="BN76" t="inlineStr">
        <is>
          <t>DetailsOfSharesHeldByEmployeeBenefitsTrustsAxis</t>
        </is>
      </c>
    </row>
    <row r="77" ht="31.5" customHeight="1">
      <c r="E77" s="558" t="inlineStr">
        <is>
          <t>Total NonPromoter- Non Public  Shareholding (C)= (C)(1)+(C)(2)</t>
        </is>
      </c>
      <c r="F77" s="31" t="n"/>
      <c r="G77" s="32" t="n"/>
      <c r="H77" s="125">
        <f>IFERROR(IF(COUNT(H75:H76),ROUND(SUM(H75:H76),0),""),"")</f>
        <v/>
      </c>
      <c r="I77" s="125">
        <f>IFERROR(IF(COUNT(I75:I76),ROUND(SUM(I75:I76),0),""),"")</f>
        <v/>
      </c>
      <c r="J77" s="125">
        <f>IFERROR(IF(COUNT(J75:J76),ROUND(SUM(J75:J76),0),""),"")</f>
        <v/>
      </c>
      <c r="K77" s="125">
        <f>IFERROR(IF(COUNT(K75:K76),ROUND(SUM(K75:K76),0),""),"")</f>
        <v/>
      </c>
      <c r="L77" s="125">
        <f>IFERROR(IF(COUNT(L75:L76),ROUND(SUM(L75:L76),0),""),"")</f>
        <v/>
      </c>
      <c r="M77" s="727" t="n"/>
      <c r="N77" s="334">
        <f>IFERROR(IF(COUNT(N75:N76),ROUND(SUM(N75:N76),0),""),"")</f>
        <v/>
      </c>
      <c r="O77" s="334">
        <f>IFERROR(IF(COUNT(O75:O76),ROUND(SUM(O75:O76),0),""),"")</f>
        <v/>
      </c>
      <c r="P77" s="335">
        <f>IFERROR(IF(COUNT(P75:P76),ROUND(SUM(P75:P76),0),""),"")</f>
        <v/>
      </c>
      <c r="Q77" s="728">
        <f>+IFERROR(IF(COUNT(P77),ROUND(P77/'Shareholding Pattern'!$P$79*100,2),""),"")</f>
        <v/>
      </c>
      <c r="R77" s="125">
        <f>IFERROR(IF(COUNT(R75:R76),ROUND(SUM(R75:R76),0),""),"")</f>
        <v/>
      </c>
      <c r="S77" s="125">
        <f>IFERROR(IF(COUNT(S75:S76),ROUND(SUM(S75:S76),0),""),"")</f>
        <v/>
      </c>
      <c r="T77" s="205">
        <f>IFERROR(IF(COUNT(T75:T76),ROUND(SUM(T75:T76),0),""),"")</f>
        <v/>
      </c>
      <c r="U77" s="125">
        <f>IFERROR(IF(COUNT(U75:U76),ROUND(SUM(U75:U76),0),""),"")</f>
        <v/>
      </c>
      <c r="V77" s="107">
        <f>+IFERROR(IF(COUNT(L77,U77),ROUND(SUM(L77,U77),0),""),"")</f>
        <v/>
      </c>
      <c r="W77" s="729" t="n"/>
      <c r="X77" s="205">
        <f>IFERROR(IF(COUNT(X75:X76),ROUND(SUM(X75:X76),0),""),"")</f>
        <v/>
      </c>
      <c r="Y77" s="705">
        <f>+IFERROR(IF(COUNT(X77),ROUND(SUM(X77)/SUM(L77)*100,2),""),0)</f>
        <v/>
      </c>
      <c r="Z77" s="420" t="n"/>
      <c r="AA77" s="416" t="n"/>
      <c r="AB77" s="416" t="n"/>
      <c r="AC77" s="416" t="n"/>
      <c r="AD77" s="416" t="n"/>
      <c r="AE77" s="416" t="n"/>
      <c r="AF77" s="416" t="n"/>
      <c r="AG77" s="418" t="n"/>
      <c r="AH77" s="125">
        <f>IFERROR(IF(COUNT(AH75:AH76),ROUND(SUM(AH75:AH76),0),""),"")</f>
        <v/>
      </c>
      <c r="AI77" s="427" t="n"/>
      <c r="AJ77" s="428" t="n"/>
      <c r="AK77" s="429" t="n"/>
      <c r="AZ77" t="inlineStr">
        <is>
          <t>Shares held by non-promoter non-public shareholders [Member]</t>
        </is>
      </c>
    </row>
    <row r="78" ht="26.25" customHeight="1">
      <c r="E78" s="557" t="inlineStr">
        <is>
          <t>Total ( A+B+C2 )</t>
        </is>
      </c>
      <c r="F78" s="31" t="n"/>
      <c r="G78" s="32" t="n"/>
      <c r="H78" s="125">
        <f>+IFERROR(IF(COUNT(H26,H71,H76),ROUND(SUM(H26,H71,H76),0),""),"")</f>
        <v/>
      </c>
      <c r="I78" s="125">
        <f>+IFERROR(IF(COUNT(I26,I71,I76),ROUND(SUM(I26,I71,I76),0),""),"")</f>
        <v/>
      </c>
      <c r="J78" s="125">
        <f>+IFERROR(IF(COUNT(J26,J71,J76),ROUND(SUM(J26,J71,J76),0),""),"")</f>
        <v/>
      </c>
      <c r="K78" s="125">
        <f>+IFERROR(IF(COUNT(K26,K71,K76),ROUND(SUM(K26,K71,K76),0),""),"")</f>
        <v/>
      </c>
      <c r="L78" s="125">
        <f>+IFERROR(IF(COUNT(L26,L71,L76),ROUND(SUM(L26,L71,L76),0),""),"")</f>
        <v/>
      </c>
      <c r="M78" s="722">
        <f>+IFERROR(IF(COUNT(L78),ROUND(L78/'Shareholding Pattern'!$L$78*100,2),""),0)</f>
        <v/>
      </c>
      <c r="N78" s="337">
        <f>+IFERROR(IF(COUNT(N26,N71,N76),ROUND(SUM(N26,N71,N76),0),""),"")</f>
        <v/>
      </c>
      <c r="O78" s="337">
        <f>+IFERROR(IF(COUNT(O26,O71,O76),ROUND(SUM(O26,O71,O76),0),""),"")</f>
        <v/>
      </c>
      <c r="P78" s="125">
        <f>+IFERROR(IF(COUNT(P26,P71,P76),ROUND(SUM(P26,P71,P76),0),""),"")</f>
        <v/>
      </c>
      <c r="Q78" s="728">
        <f>+IFERROR(IF(COUNT(P78),ROUND(P78/'Shareholding Pattern'!$P$79*100,2),""),0)</f>
        <v/>
      </c>
      <c r="R78" s="125">
        <f>+IFERROR(IF(COUNT(R26,R71,R76),ROUND(SUM(R26,R71,R76),0),""),"")</f>
        <v/>
      </c>
      <c r="S78" s="125">
        <f>+IFERROR(IF(COUNT(S26,S71,S76),ROUND(SUM(S26,S71,S76),0),""),"")</f>
        <v/>
      </c>
      <c r="T78" s="125">
        <f>+IFERROR(IF(COUNT(T26,T71,T76),ROUND(SUM(T26,T71,T76),0),""),"")</f>
        <v/>
      </c>
      <c r="U78" s="125">
        <f>+IFERROR(IF(COUNT(U26,U71,U76),ROUND(SUM(U26,U71,U76),0),""),"")</f>
        <v/>
      </c>
      <c r="V78" s="47">
        <f>+IFERROR(IF(COUNT(V26,V71,V76),ROUND(SUM(V26,V71,V76),0),""),"")</f>
        <v/>
      </c>
      <c r="W78" s="730">
        <f>+IFERROR(IF(COUNT(L78,U78),ROUND(SUM(L78,U78)/SUM('Shareholding Pattern'!$L$78,'Shareholding Pattern'!$U$78)*100,2),""),0)</f>
        <v/>
      </c>
      <c r="X78" s="125">
        <f>+IFERROR(IF(COUNT(X26,X71,X76),ROUND(SUM(X26,X71,X76),0),""),"")</f>
        <v/>
      </c>
      <c r="Y78" s="705">
        <f>+IFERROR(IF(COUNT(X78),ROUND(SUM(X78)/SUM(L78)*100,2),""),0)</f>
        <v/>
      </c>
      <c r="Z78" s="420" t="n"/>
      <c r="AA78" s="416" t="n"/>
      <c r="AB78" s="416" t="n"/>
      <c r="AC78" s="416" t="n"/>
      <c r="AD78" s="416" t="n"/>
      <c r="AE78" s="416" t="n"/>
      <c r="AF78" s="416" t="n"/>
      <c r="AG78" s="418" t="n"/>
      <c r="AH78" s="125">
        <f>+IFERROR(IF(COUNT(AH26,AH71,AH76),ROUND(SUM(AH26,AH71,AH76),0),""),"")</f>
        <v/>
      </c>
      <c r="AI78" s="338">
        <f>+IFERROR(IF(COUNT(AI71),ROUND(SUM(AI71),0),""),"")</f>
        <v/>
      </c>
      <c r="AJ78" s="338">
        <f>+IFERROR(IF(COUNT(AJ71),ROUND(SUM(AJ71),0),""),"")</f>
        <v/>
      </c>
      <c r="AK78" s="338">
        <f>+IFERROR(IF(COUNT(AK71),ROUND(SUM(AK71),0),""),"")</f>
        <v/>
      </c>
    </row>
    <row r="79" ht="22.5" customHeight="1">
      <c r="E79" s="557" t="inlineStr">
        <is>
          <t>Total (A+B+C )</t>
        </is>
      </c>
      <c r="F79" s="31" t="n"/>
      <c r="G79" s="32" t="n"/>
      <c r="H79" s="125">
        <f>+IFERROR(IF(COUNT(H26,H71,H77),ROUND(SUM(H26,H71,H77),0),""),"")</f>
        <v/>
      </c>
      <c r="I79" s="125">
        <f>+IFERROR(IF(COUNT(I26,I71,I77),ROUND(SUM(I26,I71,I77),0),""),"")</f>
        <v/>
      </c>
      <c r="J79" s="125">
        <f>+IFERROR(IF(COUNT(J26,J71,J77),ROUND(SUM(J26,J71,J77),0),""),"")</f>
        <v/>
      </c>
      <c r="K79" s="125">
        <f>+IFERROR(IF(COUNT(K26,K71,K77),ROUND(SUM(K26,K71,K77),0),""),"")</f>
        <v/>
      </c>
      <c r="L79" s="125">
        <f>+IFERROR(IF(COUNT(L26,L71,L77),ROUND(SUM(L26,L71,L77),0),""),"")</f>
        <v/>
      </c>
      <c r="M79" s="722">
        <f>+IFERROR(IF(COUNT(L78),ROUND(L78/'Shareholding Pattern'!$L$78*100,2),""),"")</f>
        <v/>
      </c>
      <c r="N79" s="337">
        <f>+IFERROR(IF(COUNT(N26,N71,N77),ROUND(SUM(N26,N71,N77),0),""),"")</f>
        <v/>
      </c>
      <c r="O79" s="337">
        <f>+IFERROR(IF(COUNT(O26,O71,O77),ROUND(SUM(O26,O71,O77),0),""),"")</f>
        <v/>
      </c>
      <c r="P79" s="125">
        <f>+IFERROR(IF(COUNT(P26,P71,P77),ROUND(SUM(P26,P71,P77),0),""),"")</f>
        <v/>
      </c>
      <c r="Q79" s="728">
        <f>+IFERROR(IF(COUNT(P79),ROUND(P79/'Shareholding Pattern'!$P$79*100,2),""),"")</f>
        <v/>
      </c>
      <c r="R79" s="125">
        <f>+IFERROR(IF(COUNT(R26,R71,R77),ROUND(SUM(R26,R71,R77),0),""),"")</f>
        <v/>
      </c>
      <c r="S79" s="125">
        <f>+IFERROR(IF(COUNT(S26,S71,S77),ROUND(SUM(S26,S71,S77),0),""),"")</f>
        <v/>
      </c>
      <c r="T79" s="125">
        <f>+IFERROR(IF(COUNT(T26,T71,T77),ROUND(SUM(T26,T71,T77),0),""),"")</f>
        <v/>
      </c>
      <c r="U79" s="125">
        <f>+IFERROR(IF(COUNT(U26,U71,U77),ROUND(SUM(U26,U71,U77),0),""),"")</f>
        <v/>
      </c>
      <c r="V79" s="125">
        <f>+IFERROR(IF(COUNT(V26,V71,V77),ROUND(SUM(V26,V71,V77),0),""),"")</f>
        <v/>
      </c>
      <c r="W79" s="404">
        <f>+IFERROR(IF(COUNT(W26,W71,W76),ROUND(SUM(W26,W71,W76),2),""),"")</f>
        <v/>
      </c>
      <c r="X79" s="125">
        <f>+IFERROR(IF(COUNT(X26,X71,X77),ROUND(SUM(X26,X71,X77),0),""),"")</f>
        <v/>
      </c>
      <c r="Y79" s="705">
        <f>+IFERROR(IF(COUNT(X79),ROUND(SUM(X79)/SUM(L79)*100,2),""),0)</f>
        <v/>
      </c>
      <c r="Z79" s="125">
        <f>+IFERROR(IF(COUNT(Z26),ROUND(SUM(Z26),0),""),"")</f>
        <v/>
      </c>
      <c r="AA79" s="705">
        <f>+IFERROR(IF(COUNT(Z79),ROUND(SUM(Z79)/SUM(L79)*100,2),""),0)</f>
        <v/>
      </c>
      <c r="AB79" s="125">
        <f>+IFERROR(IF(COUNT(AB26),ROUND(SUM(AB26),0),""),"")</f>
        <v/>
      </c>
      <c r="AC79" s="705">
        <f>+IFERROR(IF(COUNT(AB79),ROUND(SUM(AB79)/SUM(L79)*100,2),""),0)</f>
        <v/>
      </c>
      <c r="AD79" s="125">
        <f>+IFERROR(IF(COUNT(AD26),ROUND(SUM(AD26),0),""),"")</f>
        <v/>
      </c>
      <c r="AE79" s="705">
        <f>+IFERROR(IF(COUNT(AD79),ROUND(SUM(AD79)/SUM(L79)*100,2),""),0)</f>
        <v/>
      </c>
      <c r="AF79" s="125">
        <f>+IFERROR(IF(COUNT(AF26),ROUND(SUM(AF26),0),""),"")</f>
        <v/>
      </c>
      <c r="AG79" s="705">
        <f>+IFERROR(IF(COUNT(AF79),ROUND(SUM(AF79)/SUM(L79)*100,2),""),0)</f>
        <v/>
      </c>
      <c r="AH79" s="125">
        <f>+IFERROR(IF(COUNT(AH26,AH71,AH77),ROUND(SUM(AH26,AH71,AH77),0),""),"")</f>
        <v/>
      </c>
      <c r="AI79" s="125">
        <f>+IFERROR(IF(COUNT(AI71),ROUND(SUM(AI71),0),""),"")</f>
        <v/>
      </c>
      <c r="AJ79" s="125">
        <f>+IFERROR(IF(COUNT(AJ71),ROUND(SUM(AJ71),0),""),"")</f>
        <v/>
      </c>
      <c r="AK79" s="125">
        <f>+IFERROR(IF(COUNT(AK71),ROUND(SUM(AK71),0),""),"")</f>
        <v/>
      </c>
      <c r="AZ79" t="inlineStr">
        <is>
          <t>Shareholding pattern [Member]</t>
        </is>
      </c>
    </row>
    <row r="80" ht="35.15" customHeight="1">
      <c r="E80" s="731" t="inlineStr">
        <is>
          <t>Disclosure of notes on shareholding pattern</t>
        </is>
      </c>
      <c r="F80" s="637" t="n"/>
      <c r="G80" s="637" t="n"/>
      <c r="H80" s="637" t="n"/>
      <c r="I80" s="637" t="n"/>
      <c r="J80" s="637" t="n"/>
      <c r="K80" s="637" t="n"/>
      <c r="L80" s="637" t="n"/>
      <c r="M80" s="135" t="n"/>
      <c r="N80" s="732" t="n"/>
      <c r="O80" s="733" t="n"/>
      <c r="P80" s="331" t="n"/>
      <c r="Q80" s="332" t="n"/>
      <c r="R80" s="333" t="n"/>
      <c r="S80" s="333" t="n"/>
      <c r="T80" s="333" t="n"/>
      <c r="U80" s="333" t="n"/>
      <c r="V80" s="333" t="n"/>
      <c r="W80" s="332" t="n"/>
      <c r="X80" s="332" t="n"/>
      <c r="Y80" s="332" t="n"/>
      <c r="Z80" s="559" t="n"/>
      <c r="AA80" s="637" t="n"/>
      <c r="AB80" s="637" t="n"/>
      <c r="AC80" s="637" t="n"/>
      <c r="AD80" s="637" t="n"/>
      <c r="AE80" s="637" t="n"/>
      <c r="AF80" s="637" t="n"/>
      <c r="AG80" s="637" t="n"/>
      <c r="AH80" s="637" t="n"/>
      <c r="AI80" s="574" t="n"/>
      <c r="AJ80" s="637" t="n"/>
      <c r="AK80" s="135" t="n"/>
    </row>
    <row r="81" ht="35.15" customHeight="1">
      <c r="E81" s="734" t="inlineStr">
        <is>
          <t>Disclosure of notes in case of promoter holding in dematerialsed form is less than 100 percentage</t>
        </is>
      </c>
      <c r="F81" s="735" t="n"/>
      <c r="G81" s="735" t="n"/>
      <c r="H81" s="735" t="n"/>
      <c r="I81" s="735" t="n"/>
      <c r="J81" s="735" t="n"/>
      <c r="K81" s="735" t="n"/>
      <c r="L81" s="735" t="n"/>
      <c r="M81" s="736" t="n"/>
      <c r="N81" s="737" t="n"/>
      <c r="O81" s="738" t="n"/>
      <c r="P81" s="206" t="n"/>
      <c r="Q81" s="158" t="n"/>
      <c r="R81" s="204" t="n"/>
      <c r="S81" s="204" t="n"/>
      <c r="T81" s="204" t="n"/>
      <c r="U81" s="204" t="n"/>
      <c r="V81" s="204" t="n"/>
      <c r="W81" s="158" t="n"/>
      <c r="X81" s="158" t="n"/>
      <c r="Y81" s="158" t="n"/>
      <c r="Z81" s="563" t="n"/>
      <c r="AA81" s="735" t="n"/>
      <c r="AB81" s="735" t="n"/>
      <c r="AC81" s="735" t="n"/>
      <c r="AD81" s="735" t="n"/>
      <c r="AE81" s="735" t="n"/>
      <c r="AF81" s="735" t="n"/>
      <c r="AG81" s="735" t="n"/>
      <c r="AH81" s="735" t="n"/>
      <c r="AI81" s="570" t="n"/>
      <c r="AJ81" s="735" t="n"/>
      <c r="AK81" s="736" t="n"/>
    </row>
    <row r="82" ht="35.15" customHeight="1">
      <c r="E82" s="734" t="inlineStr">
        <is>
          <t>Disclosure of notes in case of public share holding is less than 25 percentage</t>
        </is>
      </c>
      <c r="F82" s="735" t="n"/>
      <c r="G82" s="735" t="n"/>
      <c r="H82" s="735" t="n"/>
      <c r="I82" s="735" t="n"/>
      <c r="J82" s="735" t="n"/>
      <c r="K82" s="735" t="n"/>
      <c r="L82" s="735" t="n"/>
      <c r="M82" s="736" t="n"/>
      <c r="N82" s="737" t="n"/>
      <c r="O82" s="738" t="n"/>
      <c r="P82" s="206" t="n"/>
      <c r="Q82" s="158" t="n"/>
      <c r="R82" s="204" t="n"/>
      <c r="S82" s="204" t="n"/>
      <c r="T82" s="204" t="n"/>
      <c r="U82" s="204" t="n"/>
      <c r="V82" s="204" t="n"/>
      <c r="W82" s="158" t="n"/>
      <c r="X82" s="158" t="n"/>
      <c r="Y82" s="158" t="n"/>
      <c r="Z82" s="563" t="n"/>
      <c r="AA82" s="735" t="n"/>
      <c r="AB82" s="735" t="n"/>
      <c r="AC82" s="735" t="n"/>
      <c r="AD82" s="735" t="n"/>
      <c r="AE82" s="735" t="n"/>
      <c r="AF82" s="735" t="n"/>
      <c r="AG82" s="735" t="n"/>
      <c r="AH82" s="735" t="n"/>
      <c r="AI82" s="570" t="n"/>
      <c r="AJ82" s="735" t="n"/>
      <c r="AK82" s="736" t="n"/>
    </row>
    <row r="83" ht="35.15" customHeight="1">
      <c r="E83" s="734" t="inlineStr">
        <is>
          <t>Disclosure of notes on shareholding pattern for company remarks explanatory</t>
        </is>
      </c>
      <c r="F83" s="735" t="n"/>
      <c r="G83" s="735" t="n"/>
      <c r="H83" s="735" t="n"/>
      <c r="I83" s="735" t="n"/>
      <c r="J83" s="735" t="n"/>
      <c r="K83" s="735" t="n"/>
      <c r="L83" s="735" t="n"/>
      <c r="M83" s="736" t="n"/>
      <c r="N83" s="739" t="n"/>
      <c r="O83" s="738" t="n"/>
      <c r="P83" s="206" t="n"/>
      <c r="Q83" s="158" t="n"/>
      <c r="R83" s="204" t="n"/>
      <c r="S83" s="204" t="n"/>
      <c r="T83" s="204" t="n"/>
      <c r="U83" s="204" t="n"/>
      <c r="V83" s="204" t="n"/>
      <c r="W83" s="158" t="n"/>
      <c r="X83" s="158" t="n"/>
      <c r="Y83" s="158" t="n"/>
      <c r="Z83" s="563" t="n"/>
      <c r="AA83" s="735" t="n"/>
      <c r="AB83" s="735" t="n"/>
      <c r="AC83" s="735" t="n"/>
      <c r="AD83" s="735" t="n"/>
      <c r="AE83" s="735" t="n"/>
      <c r="AF83" s="735" t="n"/>
      <c r="AG83" s="735" t="n"/>
      <c r="AH83" s="735" t="n"/>
      <c r="AI83" s="570" t="n"/>
      <c r="AJ83" s="735" t="n"/>
      <c r="AK83" s="736" t="n"/>
    </row>
  </sheetData>
  <sheetProtection selectLockedCells="0" selectUnlockedCells="0" algorithmName="SHA-512" sheet="1" objects="1" insertRows="1" insertHyperlinks="1" autoFilter="1" scenarios="1" formatColumns="1" deleteColumns="1" insertColumns="1" pivotTables="1" deleteRows="1" formatCells="1" saltValue="ogyGXARaDyoYlEK/FrmeJw==" formatRows="1" sort="1" spinCount="100000" hashValue="8prhBmLnUIwLNPlcjS7Rjx4vs0x2xJ9oIqvD+gHfNWtdamL6IIIdlsffevqTgF4J4ihdXIIppoyRv5Zhndvyvw=="/>
  <mergeCells count="52">
    <mergeCell ref="AH9:AH11"/>
    <mergeCell ref="AF9:AG10"/>
    <mergeCell ref="Z81:AH81"/>
    <mergeCell ref="S9:S11"/>
    <mergeCell ref="AI80:AK80"/>
    <mergeCell ref="N9:Q9"/>
    <mergeCell ref="E78:G78"/>
    <mergeCell ref="W9:W11"/>
    <mergeCell ref="L9:L11"/>
    <mergeCell ref="E77:G77"/>
    <mergeCell ref="Z83:AH83"/>
    <mergeCell ref="Q10:Q11"/>
    <mergeCell ref="R9:R11"/>
    <mergeCell ref="X9:Y10"/>
    <mergeCell ref="N81:O81"/>
    <mergeCell ref="Z82:AH82"/>
    <mergeCell ref="N10:P10"/>
    <mergeCell ref="AI81:AK81"/>
    <mergeCell ref="E80:M80"/>
    <mergeCell ref="E26:G26"/>
    <mergeCell ref="E70:G70"/>
    <mergeCell ref="I9:I11"/>
    <mergeCell ref="E25:G25"/>
    <mergeCell ref="K9:K11"/>
    <mergeCell ref="M9:M11"/>
    <mergeCell ref="Z9:AA10"/>
    <mergeCell ref="U9:U11"/>
    <mergeCell ref="AD9:AE10"/>
    <mergeCell ref="E41:G41"/>
    <mergeCell ref="N82:O82"/>
    <mergeCell ref="E81:M81"/>
    <mergeCell ref="E18:G18"/>
    <mergeCell ref="E50:G50"/>
    <mergeCell ref="Z80:AH80"/>
    <mergeCell ref="AI82:AK82"/>
    <mergeCell ref="E71:G71"/>
    <mergeCell ref="H9:H11"/>
    <mergeCell ref="E55:G55"/>
    <mergeCell ref="T9:T11"/>
    <mergeCell ref="J9:J11"/>
    <mergeCell ref="AB9:AC10"/>
    <mergeCell ref="V9:V11"/>
    <mergeCell ref="AI10:AK10"/>
    <mergeCell ref="E83:M83"/>
    <mergeCell ref="E79:G79"/>
    <mergeCell ref="F9:G11"/>
    <mergeCell ref="AI9:AK9"/>
    <mergeCell ref="N80:O80"/>
    <mergeCell ref="E82:M82"/>
    <mergeCell ref="AI83:AK83"/>
    <mergeCell ref="N83:O83"/>
    <mergeCell ref="E9:E11"/>
  </mergeCells>
  <dataValidations count="7">
    <dataValidation sqref="AH30:AH40 AH43:AH49 AH52:AH54 AH57:AH69 AH75:AH76" showDropDown="0" showInputMessage="1" showErrorMessage="1" allowBlank="1" type="whole" operator="lessThanOrEqual">
      <formula1>L30</formula1>
    </dataValidation>
    <dataValidation sqref="H30:K40 H43:K49 H52:K54 H57:K69 H75:K76 N30:O40 N43:O49 N52:O54 N57:O69 N75:O76 R30:T40 R43:T49 R52:T54 R57:T69 R75:T76" showDropDown="0" showInputMessage="1" showErrorMessage="1" allowBlank="1" type="whole" operator="greaterThanOrEqual">
      <formula1>0</formula1>
    </dataValidation>
    <dataValidation sqref="H14:H17 H20:H24" showDropDown="0" showInputMessage="1" showErrorMessage="1" allowBlank="1" operator="greaterThan"/>
    <dataValidation sqref="AI30:AI40 AI43:AI49 AI52:AI54 AI57:AI69" showDropDown="0" showInputMessage="1" showErrorMessage="1" allowBlank="1" error="Sub-category (i) should be less than or equal to total number of shares." prompt="Sub-category (i) should be less than or equal to total number of shares." type="whole" operator="lessThanOrEqual">
      <formula1>L30</formula1>
    </dataValidation>
    <dataValidation sqref="AJ30:AJ40 AJ43:AJ49 AJ52:AJ54 AJ57:AJ69" showDropDown="0" showInputMessage="1" showErrorMessage="1" allowBlank="1" error="Sub-category (ii) should be less than or equal to total number of shares." prompt="Sub-category (ii) should be less than or equal to total number of shares." type="whole" operator="lessThanOrEqual">
      <formula1>L30</formula1>
    </dataValidation>
    <dataValidation sqref="AK30:AK40 AK43:AK49 AK52:AK54 AK57:AK69" showDropDown="0" showInputMessage="1" showErrorMessage="1" allowBlank="1" error="Sub-category (iii) should be less than or equal to total number of shares." prompt="Sub-category (iii) should be less than or equal to total number of shares." type="whole" operator="lessThanOrEqual">
      <formula1>L30</formula1>
    </dataValidation>
    <dataValidation sqref="X30:X40 X43:X49 X52:X54 X57:X69 X75:X76" showDropDown="0" showInputMessage="1" showErrorMessage="1" allowBlank="1" type="whole" operator="lessThanOrEqual">
      <formula1>L30</formula1>
    </dataValidation>
  </dataValidations>
  <hyperlinks>
    <hyperlink ref="F14" location="IndHUF!F12" display="Individuals/Hindu undivided Family"/>
    <hyperlink ref="F15" location="CGAndSG!F12" display="Central  Government/ State Government(s)"/>
    <hyperlink ref="F16" location="Banks!F12" display="Financial  Institutions/ Banks"/>
    <hyperlink ref="F17" location="OtherIND!F12" display="Any Other (specify)"/>
    <hyperlink ref="F20" location="Individuals!F12" display="Individuals (NonResident Individuals/ Foreign Individuals)"/>
    <hyperlink ref="F21" location="Government!F12" display="Government"/>
    <hyperlink ref="F22" location="Institutions!F12" display="Institutions"/>
    <hyperlink ref="F23" location="FPIPromoter!F12" display="Foreign Portfolio Investor"/>
    <hyperlink ref="F24" location="OtherForeign!F12" display="Any Other (specify)"/>
    <hyperlink ref="F27" location="Unclaimed_Prom!I14" display="Details of Shares which remain unclaimed for Promoter &amp; Promoter Group"/>
    <hyperlink ref="F30" location="MutuaFund!F12" display="Mutual Funds"/>
    <hyperlink ref="F31" location="VentureCap!F12" display="Venture Capital Funds"/>
    <hyperlink ref="F32" location="AIF!F12" display="Alternate Investment Funds"/>
    <hyperlink ref="F33" location="Bank_Insti!F12" display="Financial  Institutions/ Banks"/>
    <hyperlink ref="F34" location="Insurance!F12" display="Insurance  Companies"/>
    <hyperlink ref="F35" location="Pension!F12" display="Provident Funds/ Pension Funds"/>
    <hyperlink ref="F36" location="AssetReconstruct!F12" display="Asset reconstruction companies"/>
    <hyperlink ref="F37" location="'Sovereign Wealth(Domestic)'!F12" display="Sovereign Wealth Funds"/>
    <hyperlink ref="F38" location="NBFC!F12" display="NBFCs registered with RBI"/>
    <hyperlink ref="F39" location="'Other Financial Institutions'!F12" display="Other Financial Institutions"/>
    <hyperlink ref="F40" location="Other_Insti!G16" display="Any Other (specify)"/>
    <hyperlink ref="F43" location="'Foreign Direct Investment'!F12" display="Foreign Direct Investment"/>
    <hyperlink ref="F44" location="FVC!F12" display="Foreign Venture Capital Investors"/>
    <hyperlink ref="F45" location="'Sovereign Wealth(Foreign)'!F12" display="Sovereign Wealth Funds"/>
    <hyperlink ref="F46" location="FPI_Insti!F12" display="Foreign Portfolio Investors"/>
    <hyperlink ref="F47" location="'Foreign Portfolio Category II'!F12" display="Foreign Portfolio Investors Category II"/>
    <hyperlink ref="F48" location="OD!F12" display="Overseas Depositories (holding DRs) (balancing figure)"/>
    <hyperlink ref="F49" location="'Other_Insti (Foreign)'!E12" display="Any Other (specify)"/>
    <hyperlink ref="F52" location="'CG&amp;SG&amp;PI'!F12" display="Central  Government/  State  Government(s)/ President of India"/>
    <hyperlink ref="F53" location="'State Government_Governor'!F12" display="State Government / Governor"/>
    <hyperlink ref="F54" location="'Shareholding by Companies'!F12" display="Shareholding by Companies or Bodies Corporate where Central / State Government is a promoter"/>
    <hyperlink ref="F57" location="'Associate companies_Subsidiar'!F12" display="Associate companies / Subsidiaries"/>
    <hyperlink ref="F58" location="'Directors and their relatives'!A1" display="Directors and their relatives (excluding independent directors and nominee directors)"/>
    <hyperlink ref="F59" location="'Key Managerial Personnel'!F12" display="Key Managerial Personnel"/>
    <hyperlink ref="F60" location="'Relatives of promoters'!F12" display="Relatives of promoters (other than ‘immediate relatives’ of promoters disclosed under ‘Promoter and Promoter Group’ category)"/>
    <hyperlink ref="F61" location="'Trusts where any person'!F12" display="Trusts where any person belonging to 'Promoter and Promoter Group' category is 'trustee', 'beneficiary', or 'author of the trust'"/>
    <hyperlink ref="F62" location="'Investor Education'!F12" display="Investor Education and Protection Fund (IEPF)"/>
    <hyperlink ref="F63" location="'Indivisual(aI)'!F12" display="'Indivisual(aI)'!F12"/>
    <hyperlink ref="F64" location="'Indivisual(aII)'!F12" display="'Indivisual(aII)'!F12"/>
    <hyperlink ref="F65" location="'Non Resident Indians (NRIs)'!A1" display="Non Resident Indians (NRIs)"/>
    <hyperlink ref="F66" location="'Foreign Nationals'!F12" display="Foreign Nationals"/>
    <hyperlink ref="F67" location="'Foreign Companies'!F12" display="Foreign Companies"/>
    <hyperlink ref="F68" location="'Bodies Corporate'!F12" display="Bodies Corporate"/>
    <hyperlink ref="F69" location="Other_NonInsti!F12" display="Any Other (specify)"/>
    <hyperlink ref="F72" location="PAC_Public!F12" display="Details of the shareholders acting as persons in Concert for Public"/>
    <hyperlink ref="F73" location="Unclaimed_Public!A1" display="Details of Shares which remain unclaimed for Public"/>
    <hyperlink ref="F75" location="DRHolder!F12" display="Custodian/DR  Holder - Name of DR Holders  (If Available)"/>
    <hyperlink ref="F76" location="EBT!F12" display="Employee Benefit Trust / Employee Welfare Trust under SEBI (Share Based Employee Benefits and Sweat Equity) Regulations, 2021"/>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50.xml><?xml version="1.0" encoding="utf-8"?>
<worksheet xmlns="http://schemas.openxmlformats.org/spreadsheetml/2006/main">
  <sheetPr codeName="Sheet26">
    <tabColor theme="7"/>
    <outlinePr summaryBelow="1" summaryRight="1"/>
    <pageSetUpPr/>
  </sheetPr>
  <dimension ref="D1:BA55"/>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20" sqref="G20"/>
    </sheetView>
  </sheetViews>
  <sheetFormatPr baseColWidth="8" defaultColWidth="0" defaultRowHeight="14.5"/>
  <cols>
    <col hidden="1" width="2.26953125" customWidth="1" min="1" max="1"/>
    <col hidden="1" width="2.1796875" customWidth="1" min="2" max="2"/>
    <col width="2.26953125" customWidth="1" min="3" max="3"/>
    <col width="8.7265625" customWidth="1" min="4" max="4"/>
    <col width="30.7265625" customWidth="1" min="5" max="6"/>
    <col width="35.7265625" customWidth="1" min="7" max="7"/>
    <col width="13.7265625" customWidth="1" min="8" max="8"/>
    <col width="20.7265625" customWidth="1" min="9" max="10"/>
    <col hidden="1" width="20.7265625" customWidth="1" min="11" max="12"/>
    <col width="20.7265625" customWidth="1" min="13" max="15"/>
    <col hidden="1" width="20.7265625" customWidth="1" min="16" max="16"/>
    <col width="20.7265625" customWidth="1" min="17" max="18"/>
    <col hidden="1" width="20.7265625" customWidth="1" min="19" max="22"/>
    <col width="20.7265625" customWidth="1" min="23" max="23"/>
    <col width="25.7265625" customWidth="1" min="24" max="24"/>
    <col hidden="1" width="20.7265625" customWidth="1" min="25" max="26"/>
    <col width="20.7265625" customWidth="1" min="27" max="31"/>
    <col width="0.81640625" customWidth="1" min="32" max="32"/>
    <col hidden="1" width="5.7265625" customWidth="1" min="33" max="35"/>
    <col hidden="1" width="2.54296875" customWidth="1" min="36" max="16384"/>
  </cols>
  <sheetData>
    <row r="1" hidden="1">
      <c r="I1" t="n">
        <v>4</v>
      </c>
      <c r="J1" t="n">
        <v>0</v>
      </c>
      <c r="AG1" t="inlineStr">
        <is>
          <t>Angel Investors</t>
        </is>
      </c>
      <c r="AH1" t="inlineStr">
        <is>
          <t>Clearing Members</t>
        </is>
      </c>
      <c r="AI1" t="inlineStr">
        <is>
          <t>Independent Director or his relatives</t>
        </is>
      </c>
      <c r="AJ1" t="inlineStr">
        <is>
          <t>Nominee Director or his relatives</t>
        </is>
      </c>
      <c r="AK1" t="inlineStr">
        <is>
          <t>Employee Welfare Fund</t>
        </is>
      </c>
      <c r="AL1" t="inlineStr">
        <is>
          <t>Employees</t>
        </is>
      </c>
      <c r="AM1" t="inlineStr">
        <is>
          <t>Enemy Property</t>
        </is>
      </c>
      <c r="AN1" t="inlineStr">
        <is>
          <t>ESOP or ESOS or ESPS</t>
        </is>
      </c>
      <c r="AO1" t="inlineStr">
        <is>
          <t>FCCB</t>
        </is>
      </c>
      <c r="AP1" t="inlineStr">
        <is>
          <t>Firm</t>
        </is>
      </c>
      <c r="AQ1" t="inlineStr">
        <is>
          <t>Foreign Portfolio Investor (Category - III)</t>
        </is>
      </c>
      <c r="AR1" t="inlineStr">
        <is>
          <t>HUF</t>
        </is>
      </c>
      <c r="AS1" t="inlineStr">
        <is>
          <t>LLP</t>
        </is>
      </c>
      <c r="AT1" t="inlineStr">
        <is>
          <t>Market Maker</t>
        </is>
      </c>
      <c r="AU1" t="inlineStr">
        <is>
          <t>NSDL or CDSL Transit</t>
        </is>
      </c>
      <c r="AV1" t="inlineStr">
        <is>
          <t>Others</t>
        </is>
      </c>
      <c r="AW1" t="inlineStr">
        <is>
          <t>Overseas Corporate Bodies</t>
        </is>
      </c>
      <c r="AX1" t="inlineStr">
        <is>
          <t>Private Equity Fund</t>
        </is>
      </c>
      <c r="AY1" t="inlineStr">
        <is>
          <t>Societies</t>
        </is>
      </c>
      <c r="AZ1" t="inlineStr">
        <is>
          <t>Trusts</t>
        </is>
      </c>
      <c r="BA1" t="inlineStr">
        <is>
          <t>Unclaimed or Suspense or Escrow Account</t>
        </is>
      </c>
    </row>
    <row r="2" hidden="1" ht="15" customHeight="1">
      <c r="E2" t="inlineStr">
        <is>
          <t>Category of other non-institutions</t>
        </is>
      </c>
      <c r="F2" t="inlineStr">
        <is>
          <t>Category or more than one percentage</t>
        </is>
      </c>
      <c r="G2" t="inlineStr">
        <is>
          <t>Name of shareholder</t>
        </is>
      </c>
      <c r="H2" t="inlineStr">
        <is>
          <t>Permanent account number of shareholder</t>
        </is>
      </c>
      <c r="I2" t="inlineStr">
        <is>
          <t>Number of shareholders</t>
        </is>
      </c>
      <c r="J2" t="inlineStr">
        <is>
          <t>Number of fully paid up equity shares</t>
        </is>
      </c>
      <c r="K2" t="inlineStr">
        <is>
          <t>Number of partly paid-up equity shares</t>
        </is>
      </c>
      <c r="L2" t="inlineStr">
        <is>
          <t>Number of shares underlying outstanding depository receipts</t>
        </is>
      </c>
      <c r="M2" t="inlineStr">
        <is>
          <t>Total number of shares</t>
        </is>
      </c>
      <c r="N2" t="inlineStr">
        <is>
          <t>Shareholding as a percentage of total number of shares held by promoters and public shareholders and custodians or DR holders</t>
        </is>
      </c>
      <c r="O2" t="inlineStr">
        <is>
          <t>Number of voting rights held by same class of securities</t>
        </is>
      </c>
      <c r="P2" t="inlineStr">
        <is>
          <t>Number of voting rights held by differential voting rights</t>
        </is>
      </c>
      <c r="Q2" t="inlineStr">
        <is>
          <t>Total Number of voting rights</t>
        </is>
      </c>
      <c r="R2" t="inlineStr">
        <is>
          <t>Percentage of total number of voting rights</t>
        </is>
      </c>
      <c r="S2" t="inlineStr">
        <is>
          <t>Number of shares underlying outstanding convertible securities</t>
        </is>
      </c>
      <c r="T2" t="inlineStr">
        <is>
          <t>Number of shares underlying outstanding warrants</t>
        </is>
      </c>
      <c r="U2" t="inlineStr">
        <is>
          <t>Number Of Outstanding ESOP Granted</t>
        </is>
      </c>
      <c r="V2" t="inlineStr">
        <is>
          <t>Total Number of shares underlying outstanding convertible securities, warrants and ESOP</t>
        </is>
      </c>
      <c r="W2" t="inlineStr">
        <is>
          <t>Total number of shares on fully diluted basis including warrants, ESOP and convertible securities</t>
        </is>
      </c>
      <c r="X2" t="inlineStr">
        <is>
          <t>Total shareholding as a percentage assuming full conversion of convertible securities, warrants and ESOP</t>
        </is>
      </c>
      <c r="Y2" t="inlineStr">
        <is>
          <t xml:space="preserve">Number of the locked-in-shares </t>
        </is>
      </c>
      <c r="Z2" t="inlineStr">
        <is>
          <t>Locked-in-shares as a percentage of total number of shares</t>
        </is>
      </c>
      <c r="AA2" t="inlineStr">
        <is>
          <t>Number of equity shares held in dematerialized form</t>
        </is>
      </c>
      <c r="AB2" t="inlineStr">
        <is>
          <t>Reason for not providing PAN</t>
        </is>
      </c>
      <c r="AC2" t="inlineStr">
        <is>
          <t>Number of share under sub category one</t>
        </is>
      </c>
      <c r="AD2" t="inlineStr">
        <is>
          <t>Number of share under sub category two</t>
        </is>
      </c>
      <c r="AE2" t="inlineStr">
        <is>
          <t>Number of share under sub category three</t>
        </is>
      </c>
    </row>
    <row r="3" hidden="1">
      <c r="I3">
        <f>+IFERROR(IF(COUNT(I13:I19),ROUND(SUMIF($F$13:I19,"Category",I13:I19),0),""),"")</f>
        <v/>
      </c>
      <c r="J3">
        <f>+IFERROR(IF(COUNT(J13:J19),ROUND(SUMIF($F$13:J19,"Category",J13:J19),0),""),"")</f>
        <v/>
      </c>
      <c r="K3">
        <f>+IFERROR(IF(COUNT(K13:K19),ROUND(SUMIF($F$13:K19,"Category",K13:K19),0),""),"")</f>
        <v/>
      </c>
      <c r="L3">
        <f>+IFERROR(IF(COUNT(L13:L19),ROUND(SUMIF($F$13:L19,"Category",L13:L19),0),""),"")</f>
        <v/>
      </c>
      <c r="M3">
        <f>+IFERROR(IF(COUNT(M13:M19),ROUND(SUMIF($F$13:M19,"Category",M13:M19),0),""),"")</f>
        <v/>
      </c>
      <c r="N3">
        <f>+IFERROR(IF(COUNT(N13:N19),ROUND(SUMIF($F$13:N19,"Category",N13:N19),2),""),"")</f>
        <v/>
      </c>
      <c r="O3">
        <f>+IFERROR(IF(COUNT(O13:O19),ROUND(SUMIF($F$13:O19,"Category",O13:O19),0),""),"")</f>
        <v/>
      </c>
      <c r="P3">
        <f>+IFERROR(IF(COUNT(P13:P19),ROUND(SUMIF($F$13:P19,"Category",P13:P19),0),""),"")</f>
        <v/>
      </c>
      <c r="Q3">
        <f>+IFERROR(IF(COUNT(Q13:Q19),ROUND(SUMIF($F$13:Q19,"Category",Q13:Q19),0),""),"")</f>
        <v/>
      </c>
      <c r="R3">
        <f>+IFERROR(IF(COUNT(R13:R19),ROUND(SUMIF($F$13:R19,"Category",R13:R19),2),""),"")</f>
        <v/>
      </c>
      <c r="S3">
        <f>+IFERROR(IF(COUNT(S13:S19),ROUND(SUMIF($F$13:S19,"Category",S13:S19),0),""),"")</f>
        <v/>
      </c>
      <c r="T3">
        <f>+IFERROR(IF(COUNT(T13:T19),ROUND(SUMIF($F$13:T19,"Category",T13:T19),0),""),"")</f>
        <v/>
      </c>
      <c r="V3">
        <f>+IFERROR(IF(COUNT(V13:V19),ROUND(SUMIF($F$13:V19,"Category",V13:V19),0),""),"")</f>
        <v/>
      </c>
      <c r="X3">
        <f>+IFERROR(IF(COUNT(X13:X19),ROUND(SUMIF($F$13:X19,"Category",X13:X19),2),""),"")</f>
        <v/>
      </c>
      <c r="Y3">
        <f>+IFERROR(IF(COUNT(Y13:Y19),ROUND(SUMIF($F$13:Y19,"Category",Y13:Y19),0),""),"")</f>
        <v/>
      </c>
      <c r="Z3">
        <f>+IFERROR(IF(COUNT(Z13:Z19),ROUND(SUMIF($F$13:Z19,"Category",Z13:Z19),2),""),"")</f>
        <v/>
      </c>
      <c r="AA3">
        <f>+IFERROR(IF(COUNT(AA13:AA19),ROUND(SUMIF($F$13:AA19,"Category",AA13:AA19),0),""),"")</f>
        <v/>
      </c>
    </row>
    <row r="4" hidden="1"/>
    <row r="5" hidden="1"/>
    <row r="6" hidden="1"/>
    <row r="9" ht="40" customHeight="1">
      <c r="D9" s="476" t="inlineStr">
        <is>
          <t>Sr. No.</t>
        </is>
      </c>
      <c r="E9" s="476" t="inlineStr">
        <is>
          <t>Category</t>
        </is>
      </c>
      <c r="F9" s="476" t="inlineStr">
        <is>
          <t>Category / More than 1 percentage</t>
        </is>
      </c>
      <c r="G9" s="476" t="inlineStr">
        <is>
          <t>Name
of the 
Shareholders
     (I)</t>
        </is>
      </c>
      <c r="H9" s="476" t="inlineStr">
        <is>
          <t>PAN 
(II)</t>
        </is>
      </c>
      <c r="I9" s="476" t="inlineStr">
        <is>
          <t>No.
of the 
Shareholders
     (I)</t>
        </is>
      </c>
      <c r="J9" s="476" t="inlineStr">
        <is>
          <t>No. of fully paid up equity shares held
(IV)</t>
        </is>
      </c>
      <c r="K9" s="476" t="inlineStr">
        <is>
          <t>No. Of Partly paid-up equity shares held
(V)</t>
        </is>
      </c>
      <c r="L9" s="476" t="inlineStr">
        <is>
          <t>No. Of shares underlying Depository Receipts
(VI)</t>
        </is>
      </c>
      <c r="M9" s="476" t="inlineStr">
        <is>
          <t>Total nos. shares
held
(VII) = (IV)+(V)+ (VI)</t>
        </is>
      </c>
      <c r="N9" s="476" t="inlineStr">
        <is>
          <t>Shareholding as a % of total no. of shares (calculated as per SCRR, 1957)
(VIII)
As a % of (A+B+C2)</t>
        </is>
      </c>
      <c r="O9" s="476" t="inlineStr">
        <is>
          <t>Number of Voting Rights held in each class of securities
(IX)</t>
        </is>
      </c>
      <c r="P9" s="31" t="n"/>
      <c r="Q9" s="31" t="n"/>
      <c r="R9" s="32" t="n"/>
      <c r="S9" s="493" t="inlineStr">
        <is>
          <t>No. Of Shares Underlying Outstanding convertible securities
(XA)</t>
        </is>
      </c>
      <c r="T9" s="493" t="inlineStr">
        <is>
          <t>No. of Shares Underlying Outstanding Warrants
(XB)</t>
        </is>
      </c>
      <c r="U9" s="493" t="inlineStr">
        <is>
          <t>No. Of Outstanding ESOP Granted
(XC)</t>
        </is>
      </c>
      <c r="V9" s="493" t="inlineStr">
        <is>
          <t>No. of Shares Underlying Outstanding convertible securities, No. of Warrants and ESOP etc.
(X) = (XA+XB+XC)</t>
        </is>
      </c>
      <c r="W9" s="493" t="inlineStr">
        <is>
          <t>Total No. of shares on fully diluted basis (including warrants, ESOP, Convertible Securities etc.) (XI)=(VII+X)</t>
        </is>
      </c>
      <c r="X9" s="562" t="inlineStr">
        <is>
          <t>Shareholding , as a % assuming full conversion of convertible securities ( as a percentage of diluted share capital)
(XII)= (VII)+(X)
As a % of (A+B+C2)</t>
        </is>
      </c>
      <c r="Y9" s="476" t="inlineStr">
        <is>
          <t>Number of Locked in shares
(XIII)</t>
        </is>
      </c>
      <c r="Z9" s="636" t="n"/>
      <c r="AA9" s="476" t="inlineStr">
        <is>
          <t>Number of equity shares held in dematerialized form 
(XIV)</t>
        </is>
      </c>
      <c r="AB9" s="476" t="inlineStr">
        <is>
          <t>Reason for not providing PAN</t>
        </is>
      </c>
      <c r="AC9" s="576" t="inlineStr">
        <is>
          <t>Sub-categorization of shares</t>
        </is>
      </c>
      <c r="AD9" s="635" t="n"/>
      <c r="AE9" s="636" t="n"/>
      <c r="AX9" t="inlineStr">
        <is>
          <t>Category</t>
        </is>
      </c>
    </row>
    <row r="10" ht="40" customHeight="1">
      <c r="D10" s="605" t="n"/>
      <c r="E10" s="605" t="n"/>
      <c r="F10" s="605" t="n"/>
      <c r="G10" s="605" t="n"/>
      <c r="H10" s="605" t="n"/>
      <c r="I10" s="605" t="n"/>
      <c r="J10" s="605" t="n"/>
      <c r="K10" s="605" t="n"/>
      <c r="L10" s="605" t="n"/>
      <c r="M10" s="605" t="n"/>
      <c r="N10" s="605" t="n"/>
      <c r="O10" s="476" t="inlineStr">
        <is>
          <t>No of Voting (XIV)
Rights</t>
        </is>
      </c>
      <c r="P10" s="31" t="n"/>
      <c r="Q10" s="32" t="n"/>
      <c r="R10" s="476" t="inlineStr">
        <is>
          <t>Total as
a % of
Total
Voting
rights</t>
        </is>
      </c>
      <c r="S10" s="605" t="n"/>
      <c r="T10" s="605" t="n"/>
      <c r="U10" s="605" t="n"/>
      <c r="V10" s="605" t="n"/>
      <c r="W10" s="605" t="n"/>
      <c r="X10" s="605" t="n"/>
      <c r="Y10" s="67" t="n"/>
      <c r="Z10" s="135" t="n"/>
      <c r="AA10" s="605" t="n"/>
      <c r="AB10" s="605" t="n"/>
      <c r="AC10" s="244" t="inlineStr">
        <is>
          <t>Shareholding (No. of shares) under</t>
        </is>
      </c>
      <c r="AD10" s="31" t="n"/>
      <c r="AE10" s="32" t="n"/>
      <c r="AX10" t="inlineStr">
        <is>
          <t>More than 1 percentage of shareholding</t>
        </is>
      </c>
    </row>
    <row r="11" ht="55" customHeight="1">
      <c r="D11" s="606" t="n"/>
      <c r="E11" s="606" t="n"/>
      <c r="F11" s="606" t="n"/>
      <c r="G11" s="606" t="n"/>
      <c r="H11" s="606" t="n"/>
      <c r="I11" s="606" t="n"/>
      <c r="J11" s="606" t="n"/>
      <c r="K11" s="606" t="n"/>
      <c r="L11" s="606" t="n"/>
      <c r="M11" s="606" t="n"/>
      <c r="N11" s="606" t="n"/>
      <c r="O11" s="476" t="inlineStr">
        <is>
          <t>Class
eg:
X</t>
        </is>
      </c>
      <c r="P11" s="476" t="inlineStr">
        <is>
          <t>Class
eg:Y</t>
        </is>
      </c>
      <c r="Q11" s="476" t="inlineStr">
        <is>
          <t>Total</t>
        </is>
      </c>
      <c r="R11" s="606" t="n"/>
      <c r="S11" s="606" t="n"/>
      <c r="T11" s="606" t="n"/>
      <c r="U11" s="606" t="n"/>
      <c r="V11" s="606" t="n"/>
      <c r="W11" s="606" t="n"/>
      <c r="X11" s="606" t="n"/>
      <c r="Y11" s="562" t="inlineStr">
        <is>
          <t>No.
(a)</t>
        </is>
      </c>
      <c r="Z11" s="562" t="inlineStr">
        <is>
          <t>As a % of total Shares held
(b)</t>
        </is>
      </c>
      <c r="AA11" s="606" t="n"/>
      <c r="AB11" s="606" t="n"/>
      <c r="AC11" s="562" t="inlineStr">
        <is>
          <t>Sub-category (i)</t>
        </is>
      </c>
      <c r="AD11" s="562" t="inlineStr">
        <is>
          <t>Sub-category (ii)</t>
        </is>
      </c>
      <c r="AE11" s="562" t="inlineStr">
        <is>
          <t>Sub-category (iii)</t>
        </is>
      </c>
    </row>
    <row r="12" ht="20.15" customHeight="1">
      <c r="D12" s="7" t="inlineStr">
        <is>
          <t>B4(m)</t>
        </is>
      </c>
      <c r="E12" s="39" t="inlineStr">
        <is>
          <t>Any Other (specify)</t>
        </is>
      </c>
      <c r="F12" s="62" t="n"/>
      <c r="G12" s="6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3" t="n"/>
      <c r="AI12" s="9" t="n"/>
    </row>
    <row r="13" hidden="1" customFormat="1" s="9">
      <c r="D13" s="68" t="n"/>
      <c r="E13" s="347" t="n"/>
      <c r="F13" s="347" t="n"/>
      <c r="G13" s="630" t="n"/>
      <c r="H13" s="8" t="n"/>
      <c r="I13" s="740" t="n"/>
      <c r="J13" s="740" t="n"/>
      <c r="K13" s="741" t="n"/>
      <c r="L13" s="741" t="n"/>
      <c r="M13" s="755">
        <f>+IFERROR(IF(COUNT(J13:L13),ROUND(SUM(J13:L13),0),""),"")</f>
        <v/>
      </c>
      <c r="N13" s="754">
        <f>+IFERROR(IF(COUNT(M13),ROUND(M13/'Shareholding Pattern'!$L$78*100,2),""),"")</f>
        <v/>
      </c>
      <c r="O13" s="762">
        <f>IF(J13="","",J13)</f>
        <v/>
      </c>
      <c r="P13" s="741" t="n"/>
      <c r="Q13" s="755">
        <f>+IFERROR(IF(COUNT(O13:P13),ROUND(SUM(O13,P13),2),""),"")</f>
        <v/>
      </c>
      <c r="R13" s="754">
        <f>+IFERROR(IF(COUNT(Q13),ROUND(Q13/('Shareholding Pattern'!$P$79)*100,2),""),"")</f>
        <v/>
      </c>
      <c r="S13" s="741" t="n"/>
      <c r="T13" s="741" t="n"/>
      <c r="U13" s="741" t="n"/>
      <c r="V13" s="758">
        <f>+IFERROR(IF(COUNT(S13:U13),ROUND(SUM(S13:U13),0),""),"")</f>
        <v/>
      </c>
      <c r="W13" s="747">
        <f>+IFERROR(IF(COUNT(M13,V13),ROUND(SUM(M13,V13),0),""),"")</f>
        <v/>
      </c>
      <c r="X13" s="754">
        <f>+IFERROR(IF(COUNT(M13,V13),ROUND(SUM(V13,M13)/SUM('Shareholding Pattern'!$L$78,'Shareholding Pattern'!$U$78)*100,2),""),"")</f>
        <v/>
      </c>
      <c r="Y13" s="741" t="n"/>
      <c r="Z13" s="754">
        <f>+IFERROR(IF(COUNT(Y13),ROUND(SUM(Y13)/SUM(M13)*100,2),""),0)</f>
        <v/>
      </c>
      <c r="AA13" s="741" t="n"/>
      <c r="AB13" s="752" t="n"/>
      <c r="AC13" s="741" t="n"/>
      <c r="AD13" s="741" t="n"/>
      <c r="AE13" s="741" t="n"/>
      <c r="AF13" s="9">
        <f>IF(SUM(M13)&gt;0,1,0)</f>
        <v/>
      </c>
      <c r="AG13" s="9">
        <f>IF(COUNT(M13:$M$15000)=0,"",SUM(AF1:AF65532))</f>
        <v/>
      </c>
    </row>
    <row r="14" ht="24.75" customHeight="1">
      <c r="D14" s="30" t="n"/>
      <c r="E14" s="31"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2" t="n"/>
    </row>
    <row r="15" ht="24.75" customHeight="1">
      <c r="D15" s="68" t="n">
        <v>1</v>
      </c>
      <c r="E15" s="462" t="inlineStr">
        <is>
          <t>LLP</t>
        </is>
      </c>
      <c r="F15" s="462" t="inlineStr">
        <is>
          <t>Category</t>
        </is>
      </c>
      <c r="G15" s="630" t="n"/>
      <c r="H15" s="629" t="n"/>
      <c r="I15" s="741" t="n">
        <v>5</v>
      </c>
      <c r="J15" s="741" t="n">
        <v>43200</v>
      </c>
      <c r="K15" s="741" t="n"/>
      <c r="L15" s="741" t="n"/>
      <c r="M15" s="760">
        <f>+IFERROR(IF(COUNT(J15:L15),ROUND(SUM(J15:L15),0),""),"")</f>
        <v/>
      </c>
      <c r="N15" s="730">
        <f>+IFERROR(IF(COUNT(M15),ROUND(M15/'Shareholding Pattern'!$L$78*100,2),""),"")</f>
        <v/>
      </c>
      <c r="O15" s="741">
        <f>IF(J15="","",J15)</f>
        <v/>
      </c>
      <c r="P15" s="741" t="n"/>
      <c r="Q15" s="760">
        <f>+IFERROR(IF(COUNT(O15:P15),ROUND(SUM(O15,P15),2),""),"")</f>
        <v/>
      </c>
      <c r="R15" s="730">
        <f>+IFERROR(IF(COUNT(Q15),ROUND(Q15/('Shareholding Pattern'!$P$79)*100,2),""),"")</f>
        <v/>
      </c>
      <c r="S15" s="741" t="n"/>
      <c r="T15" s="741" t="n"/>
      <c r="U15" s="741" t="n"/>
      <c r="V15" s="760">
        <f>+IFERROR(IF(COUNT(S15:U15),ROUND(SUM(S15:U15),0),""),"")</f>
        <v/>
      </c>
      <c r="W15" s="748">
        <f>+IFERROR(IF(COUNT(M15,V15),ROUND(SUM(M15,V15),0),""),"")</f>
        <v/>
      </c>
      <c r="X15" s="730">
        <f>+IFERROR(IF(COUNT(M15,V15),ROUND(SUM(V15,M15)/SUM('Shareholding Pattern'!$L$78,'Shareholding Pattern'!$U$78)*100,2),""),"")</f>
        <v/>
      </c>
      <c r="Y15" s="741" t="n"/>
      <c r="Z15" s="705">
        <f>+IFERROR(IF(COUNT(Y15),ROUND(SUM(Y15)/SUM(M15)*100,2),""),0)</f>
        <v/>
      </c>
      <c r="AA15" s="741" t="n">
        <v>43200</v>
      </c>
      <c r="AB15" s="752" t="n"/>
      <c r="AC15" s="741" t="n">
        <v>0</v>
      </c>
      <c r="AD15" s="741" t="n">
        <v>0</v>
      </c>
      <c r="AE15" s="741" t="n">
        <v>0</v>
      </c>
      <c r="AF15" s="9">
        <f>IF(SUM(M15)&gt;0,1,0)</f>
        <v/>
      </c>
    </row>
    <row r="16" ht="24.75" customHeight="1">
      <c r="D16" s="68" t="n">
        <v>2</v>
      </c>
      <c r="E16" s="462" t="inlineStr">
        <is>
          <t>HUF</t>
        </is>
      </c>
      <c r="F16" s="462" t="inlineStr">
        <is>
          <t>Category</t>
        </is>
      </c>
      <c r="G16" s="630" t="n"/>
      <c r="H16" s="629" t="n"/>
      <c r="I16" s="741" t="n">
        <v>43</v>
      </c>
      <c r="J16" s="741" t="n">
        <v>136000</v>
      </c>
      <c r="K16" s="741" t="n"/>
      <c r="L16" s="741" t="n"/>
      <c r="M16" s="760">
        <f>+IFERROR(IF(COUNT(J16:L16),ROUND(SUM(J16:L16),0),""),"")</f>
        <v/>
      </c>
      <c r="N16" s="730">
        <f>+IFERROR(IF(COUNT(M16),ROUND(M16/'Shareholding Pattern'!$L$78*100,2),""),"")</f>
        <v/>
      </c>
      <c r="O16" s="741">
        <f>IF(J16="","",J16)</f>
        <v/>
      </c>
      <c r="P16" s="741" t="n"/>
      <c r="Q16" s="760">
        <f>+IFERROR(IF(COUNT(O16:P16),ROUND(SUM(O16,P16),2),""),"")</f>
        <v/>
      </c>
      <c r="R16" s="730">
        <f>+IFERROR(IF(COUNT(Q16),ROUND(Q16/('Shareholding Pattern'!$P$79)*100,2),""),"")</f>
        <v/>
      </c>
      <c r="S16" s="741" t="n"/>
      <c r="T16" s="741" t="n"/>
      <c r="U16" s="741" t="n"/>
      <c r="V16" s="760">
        <f>+IFERROR(IF(COUNT(S16:U16),ROUND(SUM(S16:U16),0),""),"")</f>
        <v/>
      </c>
      <c r="W16" s="748">
        <f>+IFERROR(IF(COUNT(M16,V16),ROUND(SUM(M16,V16),0),""),"")</f>
        <v/>
      </c>
      <c r="X16" s="730">
        <f>+IFERROR(IF(COUNT(M16,V16),ROUND(SUM(V16,M16)/SUM('Shareholding Pattern'!$L$78,'Shareholding Pattern'!$U$78)*100,2),""),"")</f>
        <v/>
      </c>
      <c r="Y16" s="741" t="n"/>
      <c r="Z16" s="705">
        <f>+IFERROR(IF(COUNT(Y16),ROUND(SUM(Y16)/SUM(M16)*100,2),""),0)</f>
        <v/>
      </c>
      <c r="AA16" s="741" t="n">
        <v>136000</v>
      </c>
      <c r="AB16" s="752" t="n"/>
      <c r="AC16" s="741" t="n">
        <v>0</v>
      </c>
      <c r="AD16" s="741" t="n">
        <v>0</v>
      </c>
      <c r="AE16" s="741" t="n">
        <v>0</v>
      </c>
      <c r="AF16" s="9">
        <f>IF(SUM(M16)&gt;0,1,0)</f>
        <v/>
      </c>
    </row>
    <row r="17" ht="24.75" customHeight="1">
      <c r="D17" s="68" t="n">
        <v>3</v>
      </c>
      <c r="E17" s="462" t="inlineStr">
        <is>
          <t>Clearing Members</t>
        </is>
      </c>
      <c r="F17" s="462" t="inlineStr">
        <is>
          <t>Category</t>
        </is>
      </c>
      <c r="G17" s="630" t="n"/>
      <c r="H17" s="629" t="n"/>
      <c r="I17" s="741" t="n">
        <v>3</v>
      </c>
      <c r="J17" s="741" t="n">
        <v>216000</v>
      </c>
      <c r="K17" s="741" t="n"/>
      <c r="L17" s="741" t="n"/>
      <c r="M17" s="760">
        <f>+IFERROR(IF(COUNT(J17:L17),ROUND(SUM(J17:L17),0),""),"")</f>
        <v/>
      </c>
      <c r="N17" s="730">
        <f>+IFERROR(IF(COUNT(M17),ROUND(M17/'Shareholding Pattern'!$L$78*100,2),""),"")</f>
        <v/>
      </c>
      <c r="O17" s="741">
        <f>IF(J17="","",J17)</f>
        <v/>
      </c>
      <c r="P17" s="741" t="n"/>
      <c r="Q17" s="760">
        <f>+IFERROR(IF(COUNT(O17:P17),ROUND(SUM(O17,P17),2),""),"")</f>
        <v/>
      </c>
      <c r="R17" s="730">
        <f>+IFERROR(IF(COUNT(Q17),ROUND(Q17/('Shareholding Pattern'!$P$79)*100,2),""),"")</f>
        <v/>
      </c>
      <c r="S17" s="741" t="n"/>
      <c r="T17" s="741" t="n"/>
      <c r="U17" s="741" t="n"/>
      <c r="V17" s="760">
        <f>+IFERROR(IF(COUNT(S17:U17),ROUND(SUM(S17:U17),0),""),"")</f>
        <v/>
      </c>
      <c r="W17" s="748">
        <f>+IFERROR(IF(COUNT(M17,V17),ROUND(SUM(M17,V17),0),""),"")</f>
        <v/>
      </c>
      <c r="X17" s="730">
        <f>+IFERROR(IF(COUNT(M17,V17),ROUND(SUM(V17,M17)/SUM('Shareholding Pattern'!$L$78,'Shareholding Pattern'!$U$78)*100,2),""),"")</f>
        <v/>
      </c>
      <c r="Y17" s="741" t="n"/>
      <c r="Z17" s="705">
        <f>+IFERROR(IF(COUNT(Y17),ROUND(SUM(Y17)/SUM(M17)*100,2),""),0)</f>
        <v/>
      </c>
      <c r="AA17" s="741" t="n">
        <v>216000</v>
      </c>
      <c r="AB17" s="752" t="n"/>
      <c r="AC17" s="741" t="n">
        <v>0</v>
      </c>
      <c r="AD17" s="741" t="n">
        <v>0</v>
      </c>
      <c r="AE17" s="741" t="n">
        <v>0</v>
      </c>
      <c r="AF17" s="9">
        <f>IF(SUM(M17)&gt;0,1,0)</f>
        <v/>
      </c>
    </row>
    <row r="18" ht="24.75" customHeight="1">
      <c r="D18" s="68" t="n">
        <v>4</v>
      </c>
      <c r="E18" s="462" t="inlineStr">
        <is>
          <t>Clearing Members</t>
        </is>
      </c>
      <c r="F18" s="462" t="inlineStr">
        <is>
          <t>More than 1 percentage of shareholding</t>
        </is>
      </c>
      <c r="G18" s="462" t="inlineStr">
        <is>
          <t>Holani Consultants Private Limited</t>
        </is>
      </c>
      <c r="H18" s="461" t="inlineStr">
        <is>
          <t>AABCH4059E</t>
        </is>
      </c>
      <c r="I18" s="764" t="n">
        <v>1</v>
      </c>
      <c r="J18" s="741" t="n">
        <v>198400</v>
      </c>
      <c r="K18" s="741" t="n"/>
      <c r="L18" s="741" t="n"/>
      <c r="M18" s="760">
        <f>+IFERROR(IF(COUNT(J18:L18),ROUND(SUM(J18:L18),0),""),"")</f>
        <v/>
      </c>
      <c r="N18" s="705">
        <f>+IFERROR(IF(COUNT(M18),ROUND(M18/'Shareholding Pattern'!$L$78*100,2),""),"")</f>
        <v/>
      </c>
      <c r="O18" s="741">
        <f>IF(J18="","",J18)</f>
        <v/>
      </c>
      <c r="P18" s="741" t="n"/>
      <c r="Q18" s="760">
        <f>+IFERROR(IF(COUNT(O18:P18),ROUND(SUM(O18,P18),2),""),"")</f>
        <v/>
      </c>
      <c r="R18" s="705">
        <f>+IFERROR(IF(COUNT(Q18),ROUND(Q18/('Shareholding Pattern'!$P$79)*100,2),""),"")</f>
        <v/>
      </c>
      <c r="S18" s="741" t="n"/>
      <c r="T18" s="741" t="n"/>
      <c r="U18" s="741" t="n"/>
      <c r="V18" s="760">
        <f>+IFERROR(IF(COUNT(S18:U18),ROUND(SUM(S18:U18),0),""),"")</f>
        <v/>
      </c>
      <c r="W18" s="748">
        <f>+IFERROR(IF(COUNT(M18,V18),ROUND(SUM(M18,V18),0),""),"")</f>
        <v/>
      </c>
      <c r="X18" s="705">
        <f>+IFERROR(IF(COUNT(M18,V18),ROUND(SUM(V18,M18)/SUM('Shareholding Pattern'!$L$78,'Shareholding Pattern'!$U$78)*100,2),""),"")</f>
        <v/>
      </c>
      <c r="Y18" s="741" t="n"/>
      <c r="Z18" s="705">
        <f>+IFERROR(IF(COUNT(Y18),ROUND(SUM(Y18)/SUM(M18)*100,2),""),0)</f>
        <v/>
      </c>
      <c r="AA18" s="741" t="n">
        <v>198400</v>
      </c>
      <c r="AB18" s="752" t="n"/>
      <c r="AC18" s="741" t="n">
        <v>0</v>
      </c>
      <c r="AD18" s="741" t="n">
        <v>0</v>
      </c>
      <c r="AE18" s="741" t="n">
        <v>0</v>
      </c>
      <c r="AF18" s="9">
        <f>IF(SUM(M18)&gt;0,1,0)</f>
        <v/>
      </c>
    </row>
    <row r="19" hidden="1">
      <c r="D19" s="30" t="n"/>
      <c r="K19" s="130" t="n"/>
      <c r="L19" s="130" t="n"/>
      <c r="O19" s="130" t="n"/>
      <c r="P19" s="130" t="n"/>
      <c r="Y19" s="130" t="n"/>
      <c r="AA19" s="31" t="n"/>
      <c r="AB19" s="31" t="n"/>
      <c r="AC19" s="31" t="n"/>
      <c r="AD19" s="31" t="n"/>
      <c r="AE19" s="32" t="n"/>
    </row>
    <row r="20" ht="25" customHeight="1">
      <c r="D20" s="90" t="n"/>
      <c r="E20" s="26" t="n"/>
      <c r="F20" s="26" t="n"/>
      <c r="G20" s="45" t="inlineStr">
        <is>
          <t>Click here to go back</t>
        </is>
      </c>
      <c r="H20" s="45" t="inlineStr">
        <is>
          <t>Total</t>
        </is>
      </c>
      <c r="I20" s="47">
        <f>+IFERROR(IF(COUNT(I13:I19),ROUND(SUMIF($F$13:I19,"Category",I13:I19),0),""),"")</f>
        <v/>
      </c>
      <c r="J20" s="47">
        <f>+IFERROR(IF(COUNT(J13:J19),ROUND(SUMIF($F$13:J19,"Category",J13:J19),0),""),"")</f>
        <v/>
      </c>
      <c r="K20" s="47">
        <f>+IFERROR(IF(COUNT(K13:K19),ROUND(SUMIF($F$13:K19,"Category",K13:K19),0),""),"")</f>
        <v/>
      </c>
      <c r="L20" s="47">
        <f>+IFERROR(IF(COUNT(L13:L19),ROUND(SUMIF($F$13:L19,"Category",L13:L19),0),""),"")</f>
        <v/>
      </c>
      <c r="M20" s="47">
        <f>+IFERROR(IF(COUNT(M13:M19),ROUND(SUMIF($F$13:M19,"Category",M13:M19),0),""),"")</f>
        <v/>
      </c>
      <c r="N20" s="754">
        <f>+IFERROR(IF(COUNT(N13:N19),ROUND(SUMIF($F$13:N19,"Category",N13:N19),2),""),"")</f>
        <v/>
      </c>
      <c r="O20" s="652">
        <f>+IFERROR(IF(COUNT(O13:O19),ROUND(SUMIF($F$13:O19,"Category",O13:O19),0),""),"")</f>
        <v/>
      </c>
      <c r="P20" s="652">
        <f>+IFERROR(IF(COUNT(P13:P19),ROUND(SUMIF($F$13:P19,"Category",P13:P19),0),""),"")</f>
        <v/>
      </c>
      <c r="Q20" s="652">
        <f>+IFERROR(IF(COUNT(Q13:Q19),ROUND(SUMIF($F$13:Q19,"Category",Q13:Q19),0),""),"")</f>
        <v/>
      </c>
      <c r="R20" s="754">
        <f>+IFERROR(IF(COUNT(R13:R19),ROUND(SUMIF($F$13:R19,"Category",R13:R19),2),""),"")</f>
        <v/>
      </c>
      <c r="S20" s="47">
        <f>+IFERROR(IF(COUNT(S13:S19),ROUND(SUMIF($F$13:S19,"Category",S13:S19),0),""),"")</f>
        <v/>
      </c>
      <c r="T20" s="47">
        <f>+IFERROR(IF(COUNT(T13:T19),ROUND(SUMIF($F$13:T19,"Category",T13:T19),0),""),"")</f>
        <v/>
      </c>
      <c r="U20" s="47">
        <f>+IFERROR(IF(COUNT(U13:U19),ROUND(SUMIF($F$13:U19,"Category",U13:U19),0),""),"")</f>
        <v/>
      </c>
      <c r="V20" s="47">
        <f>+IFERROR(IF(COUNT(V13:V19),ROUND(SUMIF($F$13:V19,"Category",V13:V19),0),""),"")</f>
        <v/>
      </c>
      <c r="W20" s="47">
        <f>+IFERROR(IF(COUNT(W13:W19),ROUND(SUMIF($F$13:W19,"Category",W13:W19),0),""),"")</f>
        <v/>
      </c>
      <c r="X20" s="754">
        <f>+IFERROR(IF(COUNT(X13:X19),ROUND(SUMIF($F$13:X19,"Category",X13:X19),2),""),"")</f>
        <v/>
      </c>
      <c r="Y20" s="47">
        <f>+IFERROR(IF(COUNT(Y13:Y19),ROUND(SUMIF($F$13:Y19,"Category",Y13:Y19),0),""),"")</f>
        <v/>
      </c>
      <c r="Z20" s="754">
        <f>+IFERROR(IF(COUNT(Y20),ROUND(SUM(Y20)/SUM(M20)*100,2),""),0)</f>
        <v/>
      </c>
      <c r="AA20" s="47">
        <f>+IFERROR(IF(COUNT(AA13:AA19),ROUND(SUMIF($F$13:AA19,"Category",AA13:AA19),0),""),"")</f>
        <v/>
      </c>
      <c r="AB20" s="345" t="n"/>
      <c r="AC20" s="47">
        <f>+IFERROR(IF(COUNT(AC13:AC19),ROUND(SUMIF($F$13:AC19,"Category",AC13:AC19),0),""),"")</f>
        <v/>
      </c>
      <c r="AD20" s="47">
        <f>+IFERROR(IF(COUNT(AD13:AD19),ROUND(SUMIF($F$13:AD19,"Category",AD13:AD19),0),""),"")</f>
        <v/>
      </c>
      <c r="AE20" s="47">
        <f>+IFERROR(IF(COUNT(AE13:AE19),ROUND(SUMIF($F$13:AE19,"Category",AE13:AE19),0),""),"")</f>
        <v/>
      </c>
    </row>
    <row r="23">
      <c r="G23" s="16" t="n"/>
    </row>
    <row r="33" hidden="1">
      <c r="E33" s="364" t="n"/>
    </row>
    <row r="34" hidden="1">
      <c r="E34" s="364" t="inlineStr">
        <is>
          <t>Angel Investors</t>
        </is>
      </c>
      <c r="F34">
        <f>IF(COUNTIF(E$13:E19,E34)&gt;=1,COUNTIFS(E$13:E19,E34,F$13:F19,"Category"),"")</f>
        <v/>
      </c>
      <c r="I34">
        <f>+IFERROR(IF(COUNT(I$13:I19),ROUND(SUMIFS(I$13:I19,$F$13:$F19,"More than 1 percentage of shareholding",$E$13:$E19,$E34),0),""),"")&lt;=IFERROR(IF(COUNT(I$13:I19),ROUND(SUMIFS(I$13:I19,$F$13:$F19,"Category",$E$13:$E19,$E34),0),""),"")</f>
        <v/>
      </c>
      <c r="J34">
        <f>+IFERROR(IF(COUNT(J$13:J19),ROUND(SUMIFS(J$13:J19,$F$13:$F19,"More than 1 percentage of shareholding",$E$13:$E19,$E34),0),""),"")&lt;=IFERROR(IF(COUNT(J$13:J19),ROUND(SUMIFS(J$13:J19,$F$13:$F19,"Category",$E$13:$E19,$E34),0),""),"")</f>
        <v/>
      </c>
      <c r="K34">
        <f>+IFERROR(IF(COUNT(K$13:K19),ROUND(SUMIFS(K$13:K19,$F$13:$F19,"More than 1 percentage of shareholding",$E$13:$E19,$E34),0),""),"")&lt;=IFERROR(IF(COUNT(K$13:K19),ROUND(SUMIFS(K$13:K19,$F$13:$F19,"Category",$E$13:$E19,$E34),0),""),"")</f>
        <v/>
      </c>
      <c r="L34">
        <f>+IFERROR(IF(COUNT(L$13:L19),ROUND(SUMIFS(L$13:L19,$F$13:$F19,"More than 1 percentage of shareholding",$E$13:$E19,$E34),0),""),"")&lt;=IFERROR(IF(COUNT(L$13:L19),ROUND(SUMIFS(L$13:L19,$F$13:$F19,"Category",$E$13:$E19,$E34),0),""),"")</f>
        <v/>
      </c>
      <c r="M34">
        <f>+IFERROR(IF(COUNT(M$13:M19),ROUND(SUMIFS(M$13:M19,$F$13:$F19,"More than 1 percentage of shareholding",$E$13:$E19,$E34),0),""),"")&lt;=IFERROR(IF(COUNT(M$13:M19),ROUND(SUMIFS(M$13:M19,$F$13:$F19,"Category",$E$13:$E19,$E34),0),""),"")</f>
        <v/>
      </c>
      <c r="N34">
        <f>+IFERROR(IF(COUNT(N$13:N19),ROUND(SUMIFS(N$13:N19,$F$13:$F19,"More than 1 percentage of shareholding",$E$13:$E19,$E34),0),""),"")&lt;=IFERROR(IF(COUNT(N$13:N19),ROUND(SUMIFS(N$13:N19,$F$13:$F19,"Category",$E$13:$E19,$E34),0),""),"")</f>
        <v/>
      </c>
      <c r="O34">
        <f>+IFERROR(IF(COUNT(O$13:O19),ROUND(SUMIFS(O$13:O19,$F$13:$F19,"More than 1 percentage of shareholding",$E$13:$E19,$E34),0),""),"")&lt;=IFERROR(IF(COUNT(O$13:O19),ROUND(SUMIFS(O$13:O19,$F$13:$F19,"Category",$E$13:$E19,$E34),0),""),"")</f>
        <v/>
      </c>
      <c r="P34">
        <f>+IFERROR(IF(COUNT(P$13:P19),ROUND(SUMIFS(P$13:P19,$F$13:$F19,"More than 1 percentage of shareholding",$E$13:$E19,$E34),0),""),"")&lt;=IFERROR(IF(COUNT(P$13:P19),ROUND(SUMIFS(P$13:P19,$F$13:$F19,"Category",$E$13:$E19,$E34),0),""),"")</f>
        <v/>
      </c>
      <c r="Q34">
        <f>+IFERROR(IF(COUNT(Q$13:Q19),ROUND(SUMIFS(Q$13:Q19,$F$13:$F19,"More than 1 percentage of shareholding",$E$13:$E19,$E34),0),""),"")&lt;=IFERROR(IF(COUNT(Q$13:Q19),ROUND(SUMIFS(Q$13:Q19,$F$13:$F19,"Category",$E$13:$E19,$E34),0),""),"")</f>
        <v/>
      </c>
      <c r="R34">
        <f>+IFERROR(IF(COUNT(R$13:R19),ROUND(SUMIFS(R$13:R19,$F$13:$F19,"More than 1 percentage of shareholding",$E$13:$E19,$E34),0),""),"")&lt;=IFERROR(IF(COUNT(R$13:R19),ROUND(SUMIFS(R$13:R19,$F$13:$F19,"Category",$E$13:$E19,$E34),0),""),"")</f>
        <v/>
      </c>
      <c r="S34">
        <f>+IFERROR(IF(COUNT(S$13:S19),ROUND(SUMIFS(S$13:S19,$F$13:$F19,"More than 1 percentage of shareholding",$E$13:$E19,$E34),0),""),"")&lt;=IFERROR(IF(COUNT(S$13:S19),ROUND(SUMIFS(S$13:S19,$F$13:$F19,"Category",$E$13:$E19,$E34),0),""),"")</f>
        <v/>
      </c>
      <c r="T34">
        <f>+IFERROR(IF(COUNT(T$13:T19),ROUND(SUMIFS(T$13:T19,$F$13:$F19,"More than 1 percentage of shareholding",$E$13:$E19,$E34),0),""),"")&lt;=IFERROR(IF(COUNT(T$13:T19),ROUND(SUMIFS(T$13:T19,$F$13:$F19,"Category",$E$13:$E19,$E34),0),""),"")</f>
        <v/>
      </c>
      <c r="U34">
        <f>+IFERROR(IF(COUNT(U$13:U19),ROUND(SUMIFS(U$13:U19,$F$13:$F19,"More than 1 percentage of shareholding",$E$13:$E19,$E34),0),""),"")&lt;=IFERROR(IF(COUNT(U$13:U19),ROUND(SUMIFS(U$13:U19,$F$13:$F19,"Category",$E$13:$E19,$E34),0),""),"")</f>
        <v/>
      </c>
      <c r="V34">
        <f>+IFERROR(IF(COUNT(V$13:V19),ROUND(SUMIFS(V$13:V19,$F$13:$F19,"More than 1 percentage of shareholding",$E$13:$E19,$E34),0),""),"")&lt;=IFERROR(IF(COUNT(V$13:V19),ROUND(SUMIFS(V$13:V19,$F$13:$F19,"Category",$E$13:$E19,$E34),0),""),"")</f>
        <v/>
      </c>
      <c r="W34">
        <f>+IFERROR(IF(COUNT(W$13:W19),ROUND(SUMIFS(W$13:W19,$F$13:$F19,"More than 1 percentage of shareholding",$E$13:$E19,$E34),0),""),"")&lt;=IFERROR(IF(COUNT(W$13:W19),ROUND(SUMIFS(W$13:W19,$F$13:$F19,"Category",$E$13:$E19,$E34),0),""),"")</f>
        <v/>
      </c>
      <c r="X34">
        <f>+IFERROR(IF(COUNT(X$13:X19),ROUND(SUMIFS(X$13:X19,$F$13:$F19,"More than 1 percentage of shareholding",$E$13:$E19,$E34),0),""),"")&lt;=IFERROR(IF(COUNT(X$13:X19),ROUND(SUMIFS(X$13:X19,$F$13:$F19,"Category",$E$13:$E19,$E34),0),""),"")</f>
        <v/>
      </c>
      <c r="Y34">
        <f>+IFERROR(IF(COUNT(Y$13:Y19),ROUND(SUMIFS(Y$13:Y19,$F$13:$F19,"More than 1 percentage of shareholding",$E$13:$E19,$E34),0),""),"")&lt;=IFERROR(IF(COUNT(Y$13:Y19),ROUND(SUMIFS(Y$13:Y19,$F$13:$F19,"Category",$E$13:$E19,$E34),0),""),"")</f>
        <v/>
      </c>
      <c r="Z34">
        <f>+IFERROR(IF(COUNT(Z$13:Z19),ROUND(SUMIFS(Z$13:Z19,$F$13:$F19,"More than 1 percentage of shareholding",$E$13:$E19,$E34),0),""),"")&lt;=IFERROR(IF(COUNT(Z$13:Z19),ROUND(SUMIFS(Z$13:Z19,$F$13:$F19,"Category",$E$13:$E19,$E34),0),""),"")</f>
        <v/>
      </c>
      <c r="AA34">
        <f>+IFERROR(IF(COUNT(AA$13:AA19),ROUND(SUMIFS(AA$13:AA19,$F$13:$F19,"More than 1 percentage of shareholding",$E$13:$E19,$E34),0),""),"")&lt;=IFERROR(IF(COUNT(AA$13:AA19),ROUND(SUMIFS(AA$13:AA19,$F$13:$F19,"Category",$E$13:$E19,$E34),0),""),"")</f>
        <v/>
      </c>
      <c r="AC34">
        <f>+IFERROR(IF(COUNT(AC$13:AC19),ROUND(SUMIFS(AC$13:AC19,$F$13:$F19,"More than 1 percentage of shareholding",$E$13:$E19,$E34),0),""),"")&lt;=IFERROR(IF(COUNT(AC$13:AC19),ROUND(SUMIFS(AC$13:AC19,$F$13:$F19,"Category",$E$13:$E19,$E34),0),""),"")</f>
        <v/>
      </c>
      <c r="AD34">
        <f>+IFERROR(IF(COUNT(AD$13:AD19),ROUND(SUMIFS(AD$13:AD19,$F$13:$F19,"More than 1 percentage of shareholding",$E$13:$E19,$E34),0),""),"")&lt;=IFERROR(IF(COUNT(AD$13:AD19),ROUND(SUMIFS(AD$13:AD19,$F$13:$F19,"Category",$E$13:$E19,$E34),0),""),"")</f>
        <v/>
      </c>
      <c r="AE34">
        <f>+IFERROR(IF(COUNT(AE$13:AE19),ROUND(SUMIFS(AE$13:AE19,$F$13:$F19,"More than 1 percentage of shareholding",$E$13:$E19,$E34),0),""),"")&lt;=IFERROR(IF(COUNT(AE$13:AE19),ROUND(SUMIFS(AE$13:AE19,$F$13:$F19,"Category",$E$13:$E19,$E34),0),""),"")</f>
        <v/>
      </c>
    </row>
    <row r="35" hidden="1">
      <c r="E35" s="364" t="inlineStr">
        <is>
          <t>Clearing Members</t>
        </is>
      </c>
      <c r="F35">
        <f>IF(COUNTIF(E$13:E21,E35)&gt;=1,COUNTIFS(E$13:E21,E35,F$13:F21,"Category"),"")</f>
        <v/>
      </c>
      <c r="I35">
        <f>+IFERROR(IF(COUNT(I$13:I19),ROUND(SUMIFS(I$13:I19,$F$13:$F19,"More than 1 percentage of shareholding",$E$13:$E19,$E35),0),""),"")&lt;=IFERROR(IF(COUNT(I$13:I19),ROUND(SUMIFS(I$13:I19,$F$13:$F19,"Category",$E$13:$E19,$E35),0),""),"")</f>
        <v/>
      </c>
      <c r="J35">
        <f>+IFERROR(IF(COUNT(J$13:J19),ROUND(SUMIFS(J$13:J19,$F$13:$F19,"More than 1 percentage of shareholding",$E$13:$E19,$E35),0),""),"")&lt;=IFERROR(IF(COUNT(J$13:J19),ROUND(SUMIFS(J$13:J19,$F$13:$F19,"Category",$E$13:$E19,$E35),0),""),"")</f>
        <v/>
      </c>
      <c r="K35">
        <f>+IFERROR(IF(COUNT(K$13:K19),ROUND(SUMIFS(K$13:K19,$F$13:$F19,"More than 1 percentage of shareholding",$E$13:$E19,$E35),0),""),"")&lt;=IFERROR(IF(COUNT(K$13:K19),ROUND(SUMIFS(K$13:K19,$F$13:$F19,"Category",$E$13:$E19,$E35),0),""),"")</f>
        <v/>
      </c>
      <c r="L35">
        <f>+IFERROR(IF(COUNT(L$13:L19),ROUND(SUMIFS(L$13:L19,$F$13:$F19,"More than 1 percentage of shareholding",$E$13:$E19,$E35),0),""),"")&lt;=IFERROR(IF(COUNT(L$13:L19),ROUND(SUMIFS(L$13:L19,$F$13:$F19,"Category",$E$13:$E19,$E35),0),""),"")</f>
        <v/>
      </c>
      <c r="M35">
        <f>+IFERROR(IF(COUNT(M$13:M19),ROUND(SUMIFS(M$13:M19,$F$13:$F19,"More than 1 percentage of shareholding",$E$13:$E19,$E35),0),""),"")&lt;=IFERROR(IF(COUNT(M$13:M19),ROUND(SUMIFS(M$13:M19,$F$13:$F19,"Category",$E$13:$E19,$E35),0),""),"")</f>
        <v/>
      </c>
      <c r="N35">
        <f>+IFERROR(IF(COUNT(N$13:N19),ROUND(SUMIFS(N$13:N19,$F$13:$F19,"More than 1 percentage of shareholding",$E$13:$E19,$E35),0),""),"")&lt;=IFERROR(IF(COUNT(N$13:N19),ROUND(SUMIFS(N$13:N19,$F$13:$F19,"Category",$E$13:$E19,$E35),0),""),"")</f>
        <v/>
      </c>
      <c r="O35">
        <f>+IFERROR(IF(COUNT(O$13:O19),ROUND(SUMIFS(O$13:O19,$F$13:$F19,"More than 1 percentage of shareholding",$E$13:$E19,$E35),0),""),"")&lt;=IFERROR(IF(COUNT(O$13:O19),ROUND(SUMIFS(O$13:O19,$F$13:$F19,"Category",$E$13:$E19,$E35),0),""),"")</f>
        <v/>
      </c>
      <c r="P35">
        <f>+IFERROR(IF(COUNT(P$13:P19),ROUND(SUMIFS(P$13:P19,$F$13:$F19,"More than 1 percentage of shareholding",$E$13:$E19,$E35),0),""),"")&lt;=IFERROR(IF(COUNT(P$13:P19),ROUND(SUMIFS(P$13:P19,$F$13:$F19,"Category",$E$13:$E19,$E35),0),""),"")</f>
        <v/>
      </c>
      <c r="Q35">
        <f>+IFERROR(IF(COUNT(Q$13:Q19),ROUND(SUMIFS(Q$13:Q19,$F$13:$F19,"More than 1 percentage of shareholding",$E$13:$E19,$E35),0),""),"")&lt;=IFERROR(IF(COUNT(Q$13:Q19),ROUND(SUMIFS(Q$13:Q19,$F$13:$F19,"Category",$E$13:$E19,$E35),0),""),"")</f>
        <v/>
      </c>
      <c r="R35">
        <f>+IFERROR(IF(COUNT(R$13:R19),ROUND(SUMIFS(R$13:R19,$F$13:$F19,"More than 1 percentage of shareholding",$E$13:$E19,$E35),0),""),"")&lt;=IFERROR(IF(COUNT(R$13:R19),ROUND(SUMIFS(R$13:R19,$F$13:$F19,"Category",$E$13:$E19,$E35),0),""),"")</f>
        <v/>
      </c>
      <c r="S35">
        <f>+IFERROR(IF(COUNT(S$13:S19),ROUND(SUMIFS(S$13:S19,$F$13:$F19,"More than 1 percentage of shareholding",$E$13:$E19,$E35),0),""),"")&lt;=IFERROR(IF(COUNT(S$13:S19),ROUND(SUMIFS(S$13:S19,$F$13:$F19,"Category",$E$13:$E19,$E35),0),""),"")</f>
        <v/>
      </c>
      <c r="T35">
        <f>+IFERROR(IF(COUNT(T$13:T19),ROUND(SUMIFS(T$13:T19,$F$13:$F19,"More than 1 percentage of shareholding",$E$13:$E19,$E35),0),""),"")&lt;=IFERROR(IF(COUNT(T$13:T19),ROUND(SUMIFS(T$13:T19,$F$13:$F19,"Category",$E$13:$E19,$E35),0),""),"")</f>
        <v/>
      </c>
      <c r="U35">
        <f>+IFERROR(IF(COUNT(U$13:U19),ROUND(SUMIFS(U$13:U19,$F$13:$F19,"More than 1 percentage of shareholding",$E$13:$E19,$E35),0),""),"")&lt;=IFERROR(IF(COUNT(U$13:U19),ROUND(SUMIFS(U$13:U19,$F$13:$F19,"Category",$E$13:$E19,$E35),0),""),"")</f>
        <v/>
      </c>
      <c r="V35">
        <f>+IFERROR(IF(COUNT(V$13:V19),ROUND(SUMIFS(V$13:V19,$F$13:$F19,"More than 1 percentage of shareholding",$E$13:$E19,$E35),0),""),"")&lt;=IFERROR(IF(COUNT(V$13:V19),ROUND(SUMIFS(V$13:V19,$F$13:$F19,"Category",$E$13:$E19,$E35),0),""),"")</f>
        <v/>
      </c>
      <c r="W35">
        <f>+IFERROR(IF(COUNT(W$13:W19),ROUND(SUMIFS(W$13:W19,$F$13:$F19,"More than 1 percentage of shareholding",$E$13:$E19,$E35),0),""),"")&lt;=IFERROR(IF(COUNT(W$13:W19),ROUND(SUMIFS(W$13:W19,$F$13:$F19,"Category",$E$13:$E19,$E35),0),""),"")</f>
        <v/>
      </c>
      <c r="X35">
        <f>+IFERROR(IF(COUNT(X$13:X19),ROUND(SUMIFS(X$13:X19,$F$13:$F19,"More than 1 percentage of shareholding",$E$13:$E19,$E35),0),""),"")&lt;=IFERROR(IF(COUNT(X$13:X19),ROUND(SUMIFS(X$13:X19,$F$13:$F19,"Category",$E$13:$E19,$E35),0),""),"")</f>
        <v/>
      </c>
      <c r="Y35">
        <f>+IFERROR(IF(COUNT(Y$13:Y19),ROUND(SUMIFS(Y$13:Y19,$F$13:$F19,"More than 1 percentage of shareholding",$E$13:$E19,$E35),0),""),"")&lt;=IFERROR(IF(COUNT(Y$13:Y19),ROUND(SUMIFS(Y$13:Y19,$F$13:$F19,"Category",$E$13:$E19,$E35),0),""),"")</f>
        <v/>
      </c>
      <c r="Z35">
        <f>+IFERROR(IF(COUNT(Z$13:Z19),ROUND(SUMIFS(Z$13:Z19,$F$13:$F19,"More than 1 percentage of shareholding",$E$13:$E19,$E35),0),""),"")&lt;=IFERROR(IF(COUNT(Z$13:Z19),ROUND(SUMIFS(Z$13:Z19,$F$13:$F19,"Category",$E$13:$E19,$E35),0),""),"")</f>
        <v/>
      </c>
      <c r="AA35">
        <f>+IFERROR(IF(COUNT(AA$13:AA19),ROUND(SUMIFS(AA$13:AA19,$F$13:$F19,"More than 1 percentage of shareholding",$E$13:$E19,$E35),0),""),"")&lt;=IFERROR(IF(COUNT(AA$13:AA19),ROUND(SUMIFS(AA$13:AA19,$F$13:$F19,"Category",$E$13:$E19,$E35),0),""),"")</f>
        <v/>
      </c>
      <c r="AC35">
        <f>+IFERROR(IF(COUNT(AC$13:AC20),ROUND(SUMIFS(AC$13:AC20,$F$13:$F20,"More than 1 percentage of shareholding",$E$13:$E20,$E35),0),""),"")&lt;=IFERROR(IF(COUNT(AC$13:AC20),ROUND(SUMIFS(AC$13:AC20,$F$13:$F20,"Category",$E$13:$E20,$E35),0),""),"")</f>
        <v/>
      </c>
      <c r="AD35">
        <f>+IFERROR(IF(COUNT(AD$13:AD20),ROUND(SUMIFS(AD$13:AD20,$F$13:$F20,"More than 1 percentage of shareholding",$E$13:$E20,$E35),0),""),"")&lt;=IFERROR(IF(COUNT(AD$13:AD20),ROUND(SUMIFS(AD$13:AD20,$F$13:$F20,"Category",$E$13:$E20,$E35),0),""),"")</f>
        <v/>
      </c>
      <c r="AE35">
        <f>+IFERROR(IF(COUNT(AE$13:AE20),ROUND(SUMIFS(AE$13:AE20,$F$13:$F20,"More than 1 percentage of shareholding",$E$13:$E20,$E35),0),""),"")&lt;=IFERROR(IF(COUNT(AE$13:AE20),ROUND(SUMIFS(AE$13:AE20,$F$13:$F20,"Category",$E$13:$E20,$E35),0),""),"")</f>
        <v/>
      </c>
    </row>
    <row r="36" hidden="1">
      <c r="E36" s="364" t="inlineStr">
        <is>
          <t>Independent Director or his relatives</t>
        </is>
      </c>
      <c r="F36">
        <f>IF(COUNTIF(E$13:E22,E36)&gt;=1,COUNTIFS(E$13:E22,E36,F$13:F22,"Category"),"")</f>
        <v/>
      </c>
      <c r="I36">
        <f>+IFERROR(IF(COUNT(I$13:I19),ROUND(SUMIFS(I$13:I19,$F$13:$F19,"More than 1 percentage of shareholding",$E$13:$E19,$E36),0),""),"")&lt;=IFERROR(IF(COUNT(I$13:I19),ROUND(SUMIFS(I$13:I19,$F$13:$F19,"Category",$E$13:$E19,$E36),0),""),"")</f>
        <v/>
      </c>
      <c r="J36">
        <f>+IFERROR(IF(COUNT(J$13:J19),ROUND(SUMIFS(J$13:J19,$F$13:$F19,"More than 1 percentage of shareholding",$E$13:$E19,$E36),0),""),"")&lt;=IFERROR(IF(COUNT(J$13:J19),ROUND(SUMIFS(J$13:J19,$F$13:$F19,"Category",$E$13:$E19,$E36),0),""),"")</f>
        <v/>
      </c>
      <c r="K36">
        <f>+IFERROR(IF(COUNT(K$13:K19),ROUND(SUMIFS(K$13:K19,$F$13:$F19,"More than 1 percentage of shareholding",$E$13:$E19,$E36),0),""),"")&lt;=IFERROR(IF(COUNT(K$13:K19),ROUND(SUMIFS(K$13:K19,$F$13:$F19,"Category",$E$13:$E19,$E36),0),""),"")</f>
        <v/>
      </c>
      <c r="L36">
        <f>+IFERROR(IF(COUNT(L$13:L19),ROUND(SUMIFS(L$13:L19,$F$13:$F19,"More than 1 percentage of shareholding",$E$13:$E19,$E36),0),""),"")&lt;=IFERROR(IF(COUNT(L$13:L19),ROUND(SUMIFS(L$13:L19,$F$13:$F19,"Category",$E$13:$E19,$E36),0),""),"")</f>
        <v/>
      </c>
      <c r="M36">
        <f>+IFERROR(IF(COUNT(M$13:M19),ROUND(SUMIFS(M$13:M19,$F$13:$F19,"More than 1 percentage of shareholding",$E$13:$E19,$E36),0),""),"")&lt;=IFERROR(IF(COUNT(M$13:M19),ROUND(SUMIFS(M$13:M19,$F$13:$F19,"Category",$E$13:$E19,$E36),0),""),"")</f>
        <v/>
      </c>
      <c r="N36">
        <f>+IFERROR(IF(COUNT(N$13:N19),ROUND(SUMIFS(N$13:N19,$F$13:$F19,"More than 1 percentage of shareholding",$E$13:$E19,$E36),0),""),"")&lt;=IFERROR(IF(COUNT(N$13:N19),ROUND(SUMIFS(N$13:N19,$F$13:$F19,"Category",$E$13:$E19,$E36),0),""),"")</f>
        <v/>
      </c>
      <c r="O36">
        <f>+IFERROR(IF(COUNT(O$13:O19),ROUND(SUMIFS(O$13:O19,$F$13:$F19,"More than 1 percentage of shareholding",$E$13:$E19,$E36),0),""),"")&lt;=IFERROR(IF(COUNT(O$13:O19),ROUND(SUMIFS(O$13:O19,$F$13:$F19,"Category",$E$13:$E19,$E36),0),""),"")</f>
        <v/>
      </c>
      <c r="P36">
        <f>+IFERROR(IF(COUNT(P$13:P19),ROUND(SUMIFS(P$13:P19,$F$13:$F19,"More than 1 percentage of shareholding",$E$13:$E19,$E36),0),""),"")&lt;=IFERROR(IF(COUNT(P$13:P19),ROUND(SUMIFS(P$13:P19,$F$13:$F19,"Category",$E$13:$E19,$E36),0),""),"")</f>
        <v/>
      </c>
      <c r="Q36">
        <f>+IFERROR(IF(COUNT(Q$13:Q19),ROUND(SUMIFS(Q$13:Q19,$F$13:$F19,"More than 1 percentage of shareholding",$E$13:$E19,$E36),0),""),"")&lt;=IFERROR(IF(COUNT(Q$13:Q19),ROUND(SUMIFS(Q$13:Q19,$F$13:$F19,"Category",$E$13:$E19,$E36),0),""),"")</f>
        <v/>
      </c>
      <c r="R36">
        <f>+IFERROR(IF(COUNT(R$13:R19),ROUND(SUMIFS(R$13:R19,$F$13:$F19,"More than 1 percentage of shareholding",$E$13:$E19,$E36),0),""),"")&lt;=IFERROR(IF(COUNT(R$13:R19),ROUND(SUMIFS(R$13:R19,$F$13:$F19,"Category",$E$13:$E19,$E36),0),""),"")</f>
        <v/>
      </c>
      <c r="S36">
        <f>+IFERROR(IF(COUNT(S$13:S19),ROUND(SUMIFS(S$13:S19,$F$13:$F19,"More than 1 percentage of shareholding",$E$13:$E19,$E36),0),""),"")&lt;=IFERROR(IF(COUNT(S$13:S19),ROUND(SUMIFS(S$13:S19,$F$13:$F19,"Category",$E$13:$E19,$E36),0),""),"")</f>
        <v/>
      </c>
      <c r="T36">
        <f>+IFERROR(IF(COUNT(T$13:T19),ROUND(SUMIFS(T$13:T19,$F$13:$F19,"More than 1 percentage of shareholding",$E$13:$E19,$E36),0),""),"")&lt;=IFERROR(IF(COUNT(T$13:T19),ROUND(SUMIFS(T$13:T19,$F$13:$F19,"Category",$E$13:$E19,$E36),0),""),"")</f>
        <v/>
      </c>
      <c r="U36">
        <f>+IFERROR(IF(COUNT(U$13:U19),ROUND(SUMIFS(U$13:U19,$F$13:$F19,"More than 1 percentage of shareholding",$E$13:$E19,$E36),0),""),"")&lt;=IFERROR(IF(COUNT(U$13:U19),ROUND(SUMIFS(U$13:U19,$F$13:$F19,"Category",$E$13:$E19,$E36),0),""),"")</f>
        <v/>
      </c>
      <c r="V36">
        <f>+IFERROR(IF(COUNT(V$13:V19),ROUND(SUMIFS(V$13:V19,$F$13:$F19,"More than 1 percentage of shareholding",$E$13:$E19,$E36),0),""),"")&lt;=IFERROR(IF(COUNT(V$13:V19),ROUND(SUMIFS(V$13:V19,$F$13:$F19,"Category",$E$13:$E19,$E36),0),""),"")</f>
        <v/>
      </c>
      <c r="W36">
        <f>+IFERROR(IF(COUNT(W$13:W19),ROUND(SUMIFS(W$13:W19,$F$13:$F19,"More than 1 percentage of shareholding",$E$13:$E19,$E36),0),""),"")&lt;=IFERROR(IF(COUNT(W$13:W19),ROUND(SUMIFS(W$13:W19,$F$13:$F19,"Category",$E$13:$E19,$E36),0),""),"")</f>
        <v/>
      </c>
      <c r="X36">
        <f>+IFERROR(IF(COUNT(X$13:X19),ROUND(SUMIFS(X$13:X19,$F$13:$F19,"More than 1 percentage of shareholding",$E$13:$E19,$E36),0),""),"")&lt;=IFERROR(IF(COUNT(X$13:X19),ROUND(SUMIFS(X$13:X19,$F$13:$F19,"Category",$E$13:$E19,$E36),0),""),"")</f>
        <v/>
      </c>
      <c r="Y36">
        <f>+IFERROR(IF(COUNT(Y$13:Y19),ROUND(SUMIFS(Y$13:Y19,$F$13:$F19,"More than 1 percentage of shareholding",$E$13:$E19,$E36),0),""),"")&lt;=IFERROR(IF(COUNT(Y$13:Y19),ROUND(SUMIFS(Y$13:Y19,$F$13:$F19,"Category",$E$13:$E19,$E36),0),""),"")</f>
        <v/>
      </c>
      <c r="Z36">
        <f>+IFERROR(IF(COUNT(Z$13:Z19),ROUND(SUMIFS(Z$13:Z19,$F$13:$F19,"More than 1 percentage of shareholding",$E$13:$E19,$E36),0),""),"")&lt;=IFERROR(IF(COUNT(Z$13:Z19),ROUND(SUMIFS(Z$13:Z19,$F$13:$F19,"Category",$E$13:$E19,$E36),0),""),"")</f>
        <v/>
      </c>
      <c r="AA36">
        <f>+IFERROR(IF(COUNT(AA$13:AA19),ROUND(SUMIFS(AA$13:AA19,$F$13:$F19,"More than 1 percentage of shareholding",$E$13:$E19,$E36),0),""),"")&lt;=IFERROR(IF(COUNT(AA$13:AA19),ROUND(SUMIFS(AA$13:AA19,$F$13:$F19,"Category",$E$13:$E19,$E36),0),""),"")</f>
        <v/>
      </c>
      <c r="AC36">
        <f>+IFERROR(IF(COUNT(AC$13:AC21),ROUND(SUMIFS(AC$13:AC21,$F$13:$F21,"More than 1 percentage of shareholding",$E$13:$E21,$E36),0),""),"")&lt;=IFERROR(IF(COUNT(AC$13:AC21),ROUND(SUMIFS(AC$13:AC21,$F$13:$F21,"Category",$E$13:$E21,$E36),0),""),"")</f>
        <v/>
      </c>
      <c r="AD36">
        <f>+IFERROR(IF(COUNT(AD$13:AD21),ROUND(SUMIFS(AD$13:AD21,$F$13:$F21,"More than 1 percentage of shareholding",$E$13:$E21,$E36),0),""),"")&lt;=IFERROR(IF(COUNT(AD$13:AD21),ROUND(SUMIFS(AD$13:AD21,$F$13:$F21,"Category",$E$13:$E21,$E36),0),""),"")</f>
        <v/>
      </c>
      <c r="AE36">
        <f>+IFERROR(IF(COUNT(AE$13:AE21),ROUND(SUMIFS(AE$13:AE21,$F$13:$F21,"More than 1 percentage of shareholding",$E$13:$E21,$E36),0),""),"")&lt;=IFERROR(IF(COUNT(AE$13:AE21),ROUND(SUMIFS(AE$13:AE21,$F$13:$F21,"Category",$E$13:$E21,$E36),0),""),"")</f>
        <v/>
      </c>
    </row>
    <row r="37" hidden="1">
      <c r="E37" s="364" t="inlineStr">
        <is>
          <t>Nominee Director or his relatives</t>
        </is>
      </c>
      <c r="F37">
        <f>IF(COUNTIF(E$13:E23,E37)&gt;=1,COUNTIFS(E$13:E23,E37,F$13:F23,"Category"),"")</f>
        <v/>
      </c>
      <c r="I37">
        <f>+IFERROR(IF(COUNT(I$13:I20),ROUND(SUMIFS(I$13:I20,$F$13:$F20,"More than 1 percentage of shareholding",$E$13:$E20,$E37),0),""),"")&lt;=IFERROR(IF(COUNT(I$13:I20),ROUND(SUMIFS(I$13:I20,$F$13:$F20,"Category",$E$13:$E20,$E37),0),""),"")</f>
        <v/>
      </c>
      <c r="J37">
        <f>+IFERROR(IF(COUNT(J$13:J20),ROUND(SUMIFS(J$13:J20,$F$13:$F20,"More than 1 percentage of shareholding",$E$13:$E20,$E37),0),""),"")&lt;=IFERROR(IF(COUNT(J$13:J20),ROUND(SUMIFS(J$13:J20,$F$13:$F20,"Category",$E$13:$E20,$E37),0),""),"")</f>
        <v/>
      </c>
      <c r="K37">
        <f>+IFERROR(IF(COUNT(K$13:K20),ROUND(SUMIFS(K$13:K20,$F$13:$F20,"More than 1 percentage of shareholding",$E$13:$E20,$E37),0),""),"")&lt;=IFERROR(IF(COUNT(K$13:K20),ROUND(SUMIFS(K$13:K20,$F$13:$F20,"Category",$E$13:$E20,$E37),0),""),"")</f>
        <v/>
      </c>
      <c r="L37">
        <f>+IFERROR(IF(COUNT(L$13:L20),ROUND(SUMIFS(L$13:L20,$F$13:$F20,"More than 1 percentage of shareholding",$E$13:$E20,$E37),0),""),"")&lt;=IFERROR(IF(COUNT(L$13:L20),ROUND(SUMIFS(L$13:L20,$F$13:$F20,"Category",$E$13:$E20,$E37),0),""),"")</f>
        <v/>
      </c>
      <c r="M37">
        <f>+IFERROR(IF(COUNT(M$13:M20),ROUND(SUMIFS(M$13:M20,$F$13:$F20,"More than 1 percentage of shareholding",$E$13:$E20,$E37),0),""),"")&lt;=IFERROR(IF(COUNT(M$13:M20),ROUND(SUMIFS(M$13:M20,$F$13:$F20,"Category",$E$13:$E20,$E37),0),""),"")</f>
        <v/>
      </c>
      <c r="N37">
        <f>+IFERROR(IF(COUNT(N$13:N20),ROUND(SUMIFS(N$13:N20,$F$13:$F20,"More than 1 percentage of shareholding",$E$13:$E20,$E37),0),""),"")&lt;=IFERROR(IF(COUNT(N$13:N20),ROUND(SUMIFS(N$13:N20,$F$13:$F20,"Category",$E$13:$E20,$E37),0),""),"")</f>
        <v/>
      </c>
      <c r="O37">
        <f>+IFERROR(IF(COUNT(O$13:O20),ROUND(SUMIFS(O$13:O20,$F$13:$F20,"More than 1 percentage of shareholding",$E$13:$E20,$E37),0),""),"")&lt;=IFERROR(IF(COUNT(O$13:O20),ROUND(SUMIFS(O$13:O20,$F$13:$F20,"Category",$E$13:$E20,$E37),0),""),"")</f>
        <v/>
      </c>
      <c r="P37">
        <f>+IFERROR(IF(COUNT(P$13:P20),ROUND(SUMIFS(P$13:P20,$F$13:$F20,"More than 1 percentage of shareholding",$E$13:$E20,$E37),0),""),"")&lt;=IFERROR(IF(COUNT(P$13:P20),ROUND(SUMIFS(P$13:P20,$F$13:$F20,"Category",$E$13:$E20,$E37),0),""),"")</f>
        <v/>
      </c>
      <c r="Q37">
        <f>+IFERROR(IF(COUNT(Q$13:Q20),ROUND(SUMIFS(Q$13:Q20,$F$13:$F20,"More than 1 percentage of shareholding",$E$13:$E20,$E37),0),""),"")&lt;=IFERROR(IF(COUNT(Q$13:Q20),ROUND(SUMIFS(Q$13:Q20,$F$13:$F20,"Category",$E$13:$E20,$E37),0),""),"")</f>
        <v/>
      </c>
      <c r="R37">
        <f>+IFERROR(IF(COUNT(R$13:R20),ROUND(SUMIFS(R$13:R20,$F$13:$F20,"More than 1 percentage of shareholding",$E$13:$E20,$E37),0),""),"")&lt;=IFERROR(IF(COUNT(R$13:R20),ROUND(SUMIFS(R$13:R20,$F$13:$F20,"Category",$E$13:$E20,$E37),0),""),"")</f>
        <v/>
      </c>
      <c r="S37">
        <f>+IFERROR(IF(COUNT(S$13:S20),ROUND(SUMIFS(S$13:S20,$F$13:$F20,"More than 1 percentage of shareholding",$E$13:$E20,$E37),0),""),"")&lt;=IFERROR(IF(COUNT(S$13:S20),ROUND(SUMIFS(S$13:S20,$F$13:$F20,"Category",$E$13:$E20,$E37),0),""),"")</f>
        <v/>
      </c>
      <c r="T37">
        <f>+IFERROR(IF(COUNT(T$13:T20),ROUND(SUMIFS(T$13:T20,$F$13:$F20,"More than 1 percentage of shareholding",$E$13:$E20,$E37),0),""),"")&lt;=IFERROR(IF(COUNT(T$13:T20),ROUND(SUMIFS(T$13:T20,$F$13:$F20,"Category",$E$13:$E20,$E37),0),""),"")</f>
        <v/>
      </c>
      <c r="U37">
        <f>+IFERROR(IF(COUNT(U$13:U20),ROUND(SUMIFS(U$13:U20,$F$13:$F20,"More than 1 percentage of shareholding",$E$13:$E20,$E37),0),""),"")&lt;=IFERROR(IF(COUNT(U$13:U20),ROUND(SUMIFS(U$13:U20,$F$13:$F20,"Category",$E$13:$E20,$E37),0),""),"")</f>
        <v/>
      </c>
      <c r="V37">
        <f>+IFERROR(IF(COUNT(V$13:V20),ROUND(SUMIFS(V$13:V20,$F$13:$F20,"More than 1 percentage of shareholding",$E$13:$E20,$E37),0),""),"")&lt;=IFERROR(IF(COUNT(V$13:V20),ROUND(SUMIFS(V$13:V20,$F$13:$F20,"Category",$E$13:$E20,$E37),0),""),"")</f>
        <v/>
      </c>
      <c r="W37">
        <f>+IFERROR(IF(COUNT(W$13:W20),ROUND(SUMIFS(W$13:W20,$F$13:$F20,"More than 1 percentage of shareholding",$E$13:$E20,$E37),0),""),"")&lt;=IFERROR(IF(COUNT(W$13:W20),ROUND(SUMIFS(W$13:W20,$F$13:$F20,"Category",$E$13:$E20,$E37),0),""),"")</f>
        <v/>
      </c>
      <c r="X37">
        <f>+IFERROR(IF(COUNT(X$13:X20),ROUND(SUMIFS(X$13:X20,$F$13:$F20,"More than 1 percentage of shareholding",$E$13:$E20,$E37),0),""),"")&lt;=IFERROR(IF(COUNT(X$13:X20),ROUND(SUMIFS(X$13:X20,$F$13:$F20,"Category",$E$13:$E20,$E37),0),""),"")</f>
        <v/>
      </c>
      <c r="Y37">
        <f>+IFERROR(IF(COUNT(Y$13:Y20),ROUND(SUMIFS(Y$13:Y20,$F$13:$F20,"More than 1 percentage of shareholding",$E$13:$E20,$E37),0),""),"")&lt;=IFERROR(IF(COUNT(Y$13:Y20),ROUND(SUMIFS(Y$13:Y20,$F$13:$F20,"Category",$E$13:$E20,$E37),0),""),"")</f>
        <v/>
      </c>
      <c r="Z37">
        <f>+IFERROR(IF(COUNT(Z$13:Z20),ROUND(SUMIFS(Z$13:Z20,$F$13:$F20,"More than 1 percentage of shareholding",$E$13:$E20,$E37),0),""),"")&lt;=IFERROR(IF(COUNT(Z$13:Z20),ROUND(SUMIFS(Z$13:Z20,$F$13:$F20,"Category",$E$13:$E20,$E37),0),""),"")</f>
        <v/>
      </c>
      <c r="AA37">
        <f>+IFERROR(IF(COUNT(AA$13:AA20),ROUND(SUMIFS(AA$13:AA20,$F$13:$F20,"More than 1 percentage of shareholding",$E$13:$E20,$E37),0),""),"")&lt;=IFERROR(IF(COUNT(AA$13:AA20),ROUND(SUMIFS(AA$13:AA20,$F$13:$F20,"Category",$E$13:$E20,$E37),0),""),"")</f>
        <v/>
      </c>
      <c r="AC37">
        <f>+IFERROR(IF(COUNT(AC$13:AC22),ROUND(SUMIFS(AC$13:AC22,$F$13:$F22,"More than 1 percentage of shareholding",$E$13:$E22,$E37),0),""),"")&lt;=IFERROR(IF(COUNT(AC$13:AC22),ROUND(SUMIFS(AC$13:AC22,$F$13:$F22,"Category",$E$13:$E22,$E37),0),""),"")</f>
        <v/>
      </c>
      <c r="AD37">
        <f>+IFERROR(IF(COUNT(AD$13:AD22),ROUND(SUMIFS(AD$13:AD22,$F$13:$F22,"More than 1 percentage of shareholding",$E$13:$E22,$E37),0),""),"")&lt;=IFERROR(IF(COUNT(AD$13:AD22),ROUND(SUMIFS(AD$13:AD22,$F$13:$F22,"Category",$E$13:$E22,$E37),0),""),"")</f>
        <v/>
      </c>
      <c r="AE37">
        <f>+IFERROR(IF(COUNT(AE$13:AE22),ROUND(SUMIFS(AE$13:AE22,$F$13:$F22,"More than 1 percentage of shareholding",$E$13:$E22,$E37),0),""),"")&lt;=IFERROR(IF(COUNT(AE$13:AE22),ROUND(SUMIFS(AE$13:AE22,$F$13:$F22,"Category",$E$13:$E22,$E37),0),""),"")</f>
        <v/>
      </c>
    </row>
    <row r="38" hidden="1">
      <c r="E38" s="364" t="inlineStr">
        <is>
          <t>Employee Welfare Fund</t>
        </is>
      </c>
      <c r="F38">
        <f>IF(COUNTIF(E$13:E23,E38)&gt;=1,COUNTIFS(E$13:E23,E38,F$13:F23,"Category"),"")</f>
        <v/>
      </c>
      <c r="I38">
        <f>+IFERROR(IF(COUNT(I$13:I19),ROUND(SUMIFS(I$13:I19,$F$13:$F19,"More than 1 percentage of shareholding",$E$13:$E19,$E38),0),""),"")&lt;=IFERROR(IF(COUNT(I$13:I19),ROUND(SUMIFS(I$13:I19,$F$13:$F19,"Category",$E$13:$E19,$E38),0),""),"")</f>
        <v/>
      </c>
      <c r="J38">
        <f>+IFERROR(IF(COUNT(J$13:J19),ROUND(SUMIFS(J$13:J19,$F$13:$F19,"More than 1 percentage of shareholding",$E$13:$E19,$E38),0),""),"")&lt;=IFERROR(IF(COUNT(J$13:J19),ROUND(SUMIFS(J$13:J19,$F$13:$F19,"Category",$E$13:$E19,$E38),0),""),"")</f>
        <v/>
      </c>
      <c r="K38">
        <f>+IFERROR(IF(COUNT(K$13:K19),ROUND(SUMIFS(K$13:K19,$F$13:$F19,"More than 1 percentage of shareholding",$E$13:$E19,$E38),0),""),"")&lt;=IFERROR(IF(COUNT(K$13:K19),ROUND(SUMIFS(K$13:K19,$F$13:$F19,"Category",$E$13:$E19,$E38),0),""),"")</f>
        <v/>
      </c>
      <c r="L38">
        <f>+IFERROR(IF(COUNT(L$13:L19),ROUND(SUMIFS(L$13:L19,$F$13:$F19,"More than 1 percentage of shareholding",$E$13:$E19,$E38),0),""),"")&lt;=IFERROR(IF(COUNT(L$13:L19),ROUND(SUMIFS(L$13:L19,$F$13:$F19,"Category",$E$13:$E19,$E38),0),""),"")</f>
        <v/>
      </c>
      <c r="M38">
        <f>+IFERROR(IF(COUNT(M$13:M19),ROUND(SUMIFS(M$13:M19,$F$13:$F19,"More than 1 percentage of shareholding",$E$13:$E19,$E38),0),""),"")&lt;=IFERROR(IF(COUNT(M$13:M19),ROUND(SUMIFS(M$13:M19,$F$13:$F19,"Category",$E$13:$E19,$E38),0),""),"")</f>
        <v/>
      </c>
      <c r="N38">
        <f>+IFERROR(IF(COUNT(N$13:N19),ROUND(SUMIFS(N$13:N19,$F$13:$F19,"More than 1 percentage of shareholding",$E$13:$E19,$E38),0),""),"")&lt;=IFERROR(IF(COUNT(N$13:N19),ROUND(SUMIFS(N$13:N19,$F$13:$F19,"Category",$E$13:$E19,$E38),0),""),"")</f>
        <v/>
      </c>
      <c r="O38">
        <f>+IFERROR(IF(COUNT(O$13:O19),ROUND(SUMIFS(O$13:O19,$F$13:$F19,"More than 1 percentage of shareholding",$E$13:$E19,$E38),0),""),"")&lt;=IFERROR(IF(COUNT(O$13:O19),ROUND(SUMIFS(O$13:O19,$F$13:$F19,"Category",$E$13:$E19,$E38),0),""),"")</f>
        <v/>
      </c>
      <c r="P38">
        <f>+IFERROR(IF(COUNT(P$13:P19),ROUND(SUMIFS(P$13:P19,$F$13:$F19,"More than 1 percentage of shareholding",$E$13:$E19,$E38),0),""),"")&lt;=IFERROR(IF(COUNT(P$13:P19),ROUND(SUMIFS(P$13:P19,$F$13:$F19,"Category",$E$13:$E19,$E38),0),""),"")</f>
        <v/>
      </c>
      <c r="Q38">
        <f>+IFERROR(IF(COUNT(Q$13:Q19),ROUND(SUMIFS(Q$13:Q19,$F$13:$F19,"More than 1 percentage of shareholding",$E$13:$E19,$E38),0),""),"")&lt;=IFERROR(IF(COUNT(Q$13:Q19),ROUND(SUMIFS(Q$13:Q19,$F$13:$F19,"Category",$E$13:$E19,$E38),0),""),"")</f>
        <v/>
      </c>
      <c r="R38">
        <f>+IFERROR(IF(COUNT(R$13:R19),ROUND(SUMIFS(R$13:R19,$F$13:$F19,"More than 1 percentage of shareholding",$E$13:$E19,$E38),0),""),"")&lt;=IFERROR(IF(COUNT(R$13:R19),ROUND(SUMIFS(R$13:R19,$F$13:$F19,"Category",$E$13:$E19,$E38),0),""),"")</f>
        <v/>
      </c>
      <c r="S38">
        <f>+IFERROR(IF(COUNT(S$13:S19),ROUND(SUMIFS(S$13:S19,$F$13:$F19,"More than 1 percentage of shareholding",$E$13:$E19,$E38),0),""),"")&lt;=IFERROR(IF(COUNT(S$13:S19),ROUND(SUMIFS(S$13:S19,$F$13:$F19,"Category",$E$13:$E19,$E38),0),""),"")</f>
        <v/>
      </c>
      <c r="T38">
        <f>+IFERROR(IF(COUNT(T$13:T19),ROUND(SUMIFS(T$13:T19,$F$13:$F19,"More than 1 percentage of shareholding",$E$13:$E19,$E38),0),""),"")&lt;=IFERROR(IF(COUNT(T$13:T19),ROUND(SUMIFS(T$13:T19,$F$13:$F19,"Category",$E$13:$E19,$E38),0),""),"")</f>
        <v/>
      </c>
      <c r="U38">
        <f>+IFERROR(IF(COUNT(U$13:U19),ROUND(SUMIFS(U$13:U19,$F$13:$F19,"More than 1 percentage of shareholding",$E$13:$E19,$E38),0),""),"")&lt;=IFERROR(IF(COUNT(U$13:U19),ROUND(SUMIFS(U$13:U19,$F$13:$F19,"Category",$E$13:$E19,$E38),0),""),"")</f>
        <v/>
      </c>
      <c r="V38">
        <f>+IFERROR(IF(COUNT(V$13:V19),ROUND(SUMIFS(V$13:V19,$F$13:$F19,"More than 1 percentage of shareholding",$E$13:$E19,$E38),0),""),"")&lt;=IFERROR(IF(COUNT(V$13:V19),ROUND(SUMIFS(V$13:V19,$F$13:$F19,"Category",$E$13:$E19,$E38),0),""),"")</f>
        <v/>
      </c>
      <c r="W38">
        <f>+IFERROR(IF(COUNT(W$13:W19),ROUND(SUMIFS(W$13:W19,$F$13:$F19,"More than 1 percentage of shareholding",$E$13:$E19,$E38),0),""),"")&lt;=IFERROR(IF(COUNT(W$13:W19),ROUND(SUMIFS(W$13:W19,$F$13:$F19,"Category",$E$13:$E19,$E38),0),""),"")</f>
        <v/>
      </c>
      <c r="X38">
        <f>+IFERROR(IF(COUNT(X$13:X19),ROUND(SUMIFS(X$13:X19,$F$13:$F19,"More than 1 percentage of shareholding",$E$13:$E19,$E38),0),""),"")&lt;=IFERROR(IF(COUNT(X$13:X19),ROUND(SUMIFS(X$13:X19,$F$13:$F19,"Category",$E$13:$E19,$E38),0),""),"")</f>
        <v/>
      </c>
      <c r="Y38">
        <f>+IFERROR(IF(COUNT(Y$13:Y19),ROUND(SUMIFS(Y$13:Y19,$F$13:$F19,"More than 1 percentage of shareholding",$E$13:$E19,$E38),0),""),"")&lt;=IFERROR(IF(COUNT(Y$13:Y19),ROUND(SUMIFS(Y$13:Y19,$F$13:$F19,"Category",$E$13:$E19,$E38),0),""),"")</f>
        <v/>
      </c>
      <c r="Z38">
        <f>+IFERROR(IF(COUNT(Z$13:Z19),ROUND(SUMIFS(Z$13:Z19,$F$13:$F19,"More than 1 percentage of shareholding",$E$13:$E19,$E38),0),""),"")&lt;=IFERROR(IF(COUNT(Z$13:Z19),ROUND(SUMIFS(Z$13:Z19,$F$13:$F19,"Category",$E$13:$E19,$E38),0),""),"")</f>
        <v/>
      </c>
      <c r="AA38">
        <f>+IFERROR(IF(COUNT(AA$13:AA19),ROUND(SUMIFS(AA$13:AA19,$F$13:$F19,"More than 1 percentage of shareholding",$E$13:$E19,$E38),0),""),"")&lt;=IFERROR(IF(COUNT(AA$13:AA19),ROUND(SUMIFS(AA$13:AA19,$F$13:$F19,"Category",$E$13:$E19,$E38),0),""),"")</f>
        <v/>
      </c>
      <c r="AC38">
        <f>+IFERROR(IF(COUNT(AC$13:AC23),ROUND(SUMIFS(AC$13:AC23,$F$13:$F23,"More than 1 percentage of shareholding",$E$13:$E23,$E38),0),""),"")&lt;=IFERROR(IF(COUNT(AC$13:AC23),ROUND(SUMIFS(AC$13:AC23,$F$13:$F23,"Category",$E$13:$E23,$E38),0),""),"")</f>
        <v/>
      </c>
      <c r="AD38">
        <f>+IFERROR(IF(COUNT(AD$13:AD23),ROUND(SUMIFS(AD$13:AD23,$F$13:$F23,"More than 1 percentage of shareholding",$E$13:$E23,$E38),0),""),"")&lt;=IFERROR(IF(COUNT(AD$13:AD23),ROUND(SUMIFS(AD$13:AD23,$F$13:$F23,"Category",$E$13:$E23,$E38),0),""),"")</f>
        <v/>
      </c>
      <c r="AE38">
        <f>+IFERROR(IF(COUNT(AE$13:AE23),ROUND(SUMIFS(AE$13:AE23,$F$13:$F23,"More than 1 percentage of shareholding",$E$13:$E23,$E38),0),""),"")&lt;=IFERROR(IF(COUNT(AE$13:AE23),ROUND(SUMIFS(AE$13:AE23,$F$13:$F23,"Category",$E$13:$E23,$E38),0),""),"")</f>
        <v/>
      </c>
    </row>
    <row r="39" hidden="1">
      <c r="E39" s="364" t="inlineStr">
        <is>
          <t>Employees</t>
        </is>
      </c>
      <c r="F39">
        <f>IF(COUNTIF(E$13:E24,E39)&gt;=1,COUNTIFS(E$13:E24,E39,F$13:F24,"Category"),"")</f>
        <v/>
      </c>
      <c r="I39">
        <f>+IFERROR(IF(COUNT(I$13:I19),ROUND(SUMIFS(I$13:I19,$F$13:$F19,"More than 1 percentage of shareholding",$E$13:$E19,$E39),0),""),"")&lt;=IFERROR(IF(COUNT(I$13:I19),ROUND(SUMIFS(I$13:I19,$F$13:$F19,"Category",$E$13:$E19,$E39),0),""),"")</f>
        <v/>
      </c>
      <c r="J39">
        <f>+IFERROR(IF(COUNT(J$13:J19),ROUND(SUMIFS(J$13:J19,$F$13:$F19,"More than 1 percentage of shareholding",$E$13:$E19,$E39),0),""),"")&lt;=IFERROR(IF(COUNT(J$13:J19),ROUND(SUMIFS(J$13:J19,$F$13:$F19,"Category",$E$13:$E19,$E39),0),""),"")</f>
        <v/>
      </c>
      <c r="K39">
        <f>+IFERROR(IF(COUNT(K$13:K19),ROUND(SUMIFS(K$13:K19,$F$13:$F19,"More than 1 percentage of shareholding",$E$13:$E19,$E39),0),""),"")&lt;=IFERROR(IF(COUNT(K$13:K19),ROUND(SUMIFS(K$13:K19,$F$13:$F19,"Category",$E$13:$E19,$E39),0),""),"")</f>
        <v/>
      </c>
      <c r="L39">
        <f>+IFERROR(IF(COUNT(L$13:L19),ROUND(SUMIFS(L$13:L19,$F$13:$F19,"More than 1 percentage of shareholding",$E$13:$E19,$E39),0),""),"")&lt;=IFERROR(IF(COUNT(L$13:L19),ROUND(SUMIFS(L$13:L19,$F$13:$F19,"Category",$E$13:$E19,$E39),0),""),"")</f>
        <v/>
      </c>
      <c r="M39">
        <f>+IFERROR(IF(COUNT(M$13:M19),ROUND(SUMIFS(M$13:M19,$F$13:$F19,"More than 1 percentage of shareholding",$E$13:$E19,$E39),0),""),"")&lt;=IFERROR(IF(COUNT(M$13:M19),ROUND(SUMIFS(M$13:M19,$F$13:$F19,"Category",$E$13:$E19,$E39),0),""),"")</f>
        <v/>
      </c>
      <c r="N39">
        <f>+IFERROR(IF(COUNT(N$13:N19),ROUND(SUMIFS(N$13:N19,$F$13:$F19,"More than 1 percentage of shareholding",$E$13:$E19,$E39),0),""),"")&lt;=IFERROR(IF(COUNT(N$13:N19),ROUND(SUMIFS(N$13:N19,$F$13:$F19,"Category",$E$13:$E19,$E39),0),""),"")</f>
        <v/>
      </c>
      <c r="O39">
        <f>+IFERROR(IF(COUNT(O$13:O19),ROUND(SUMIFS(O$13:O19,$F$13:$F19,"More than 1 percentage of shareholding",$E$13:$E19,$E39),0),""),"")&lt;=IFERROR(IF(COUNT(O$13:O19),ROUND(SUMIFS(O$13:O19,$F$13:$F19,"Category",$E$13:$E19,$E39),0),""),"")</f>
        <v/>
      </c>
      <c r="P39">
        <f>+IFERROR(IF(COUNT(P$13:P19),ROUND(SUMIFS(P$13:P19,$F$13:$F19,"More than 1 percentage of shareholding",$E$13:$E19,$E39),0),""),"")&lt;=IFERROR(IF(COUNT(P$13:P19),ROUND(SUMIFS(P$13:P19,$F$13:$F19,"Category",$E$13:$E19,$E39),0),""),"")</f>
        <v/>
      </c>
      <c r="Q39">
        <f>+IFERROR(IF(COUNT(Q$13:Q19),ROUND(SUMIFS(Q$13:Q19,$F$13:$F19,"More than 1 percentage of shareholding",$E$13:$E19,$E39),0),""),"")&lt;=IFERROR(IF(COUNT(Q$13:Q19),ROUND(SUMIFS(Q$13:Q19,$F$13:$F19,"Category",$E$13:$E19,$E39),0),""),"")</f>
        <v/>
      </c>
      <c r="R39">
        <f>+IFERROR(IF(COUNT(R$13:R19),ROUND(SUMIFS(R$13:R19,$F$13:$F19,"More than 1 percentage of shareholding",$E$13:$E19,$E39),0),""),"")&lt;=IFERROR(IF(COUNT(R$13:R19),ROUND(SUMIFS(R$13:R19,$F$13:$F19,"Category",$E$13:$E19,$E39),0),""),"")</f>
        <v/>
      </c>
      <c r="S39">
        <f>+IFERROR(IF(COUNT(S$13:S19),ROUND(SUMIFS(S$13:S19,$F$13:$F19,"More than 1 percentage of shareholding",$E$13:$E19,$E39),0),""),"")&lt;=IFERROR(IF(COUNT(S$13:S19),ROUND(SUMIFS(S$13:S19,$F$13:$F19,"Category",$E$13:$E19,$E39),0),""),"")</f>
        <v/>
      </c>
      <c r="T39">
        <f>+IFERROR(IF(COUNT(T$13:T19),ROUND(SUMIFS(T$13:T19,$F$13:$F19,"More than 1 percentage of shareholding",$E$13:$E19,$E39),0),""),"")&lt;=IFERROR(IF(COUNT(T$13:T19),ROUND(SUMIFS(T$13:T19,$F$13:$F19,"Category",$E$13:$E19,$E39),0),""),"")</f>
        <v/>
      </c>
      <c r="U39">
        <f>+IFERROR(IF(COUNT(U$13:U19),ROUND(SUMIFS(U$13:U19,$F$13:$F19,"More than 1 percentage of shareholding",$E$13:$E19,$E39),0),""),"")&lt;=IFERROR(IF(COUNT(U$13:U19),ROUND(SUMIFS(U$13:U19,$F$13:$F19,"Category",$E$13:$E19,$E39),0),""),"")</f>
        <v/>
      </c>
      <c r="V39">
        <f>+IFERROR(IF(COUNT(V$13:V19),ROUND(SUMIFS(V$13:V19,$F$13:$F19,"More than 1 percentage of shareholding",$E$13:$E19,$E39),0),""),"")&lt;=IFERROR(IF(COUNT(V$13:V19),ROUND(SUMIFS(V$13:V19,$F$13:$F19,"Category",$E$13:$E19,$E39),0),""),"")</f>
        <v/>
      </c>
      <c r="W39">
        <f>+IFERROR(IF(COUNT(W$13:W19),ROUND(SUMIFS(W$13:W19,$F$13:$F19,"More than 1 percentage of shareholding",$E$13:$E19,$E39),0),""),"")&lt;=IFERROR(IF(COUNT(W$13:W19),ROUND(SUMIFS(W$13:W19,$F$13:$F19,"Category",$E$13:$E19,$E39),0),""),"")</f>
        <v/>
      </c>
      <c r="X39">
        <f>+IFERROR(IF(COUNT(X$13:X19),ROUND(SUMIFS(X$13:X19,$F$13:$F19,"More than 1 percentage of shareholding",$E$13:$E19,$E39),0),""),"")&lt;=IFERROR(IF(COUNT(X$13:X19),ROUND(SUMIFS(X$13:X19,$F$13:$F19,"Category",$E$13:$E19,$E39),0),""),"")</f>
        <v/>
      </c>
      <c r="Y39">
        <f>+IFERROR(IF(COUNT(Y$13:Y19),ROUND(SUMIFS(Y$13:Y19,$F$13:$F19,"More than 1 percentage of shareholding",$E$13:$E19,$E39),0),""),"")&lt;=IFERROR(IF(COUNT(Y$13:Y19),ROUND(SUMIFS(Y$13:Y19,$F$13:$F19,"Category",$E$13:$E19,$E39),0),""),"")</f>
        <v/>
      </c>
      <c r="Z39">
        <f>+IFERROR(IF(COUNT(Z$13:Z19),ROUND(SUMIFS(Z$13:Z19,$F$13:$F19,"More than 1 percentage of shareholding",$E$13:$E19,$E39),0),""),"")&lt;=IFERROR(IF(COUNT(Z$13:Z19),ROUND(SUMIFS(Z$13:Z19,$F$13:$F19,"Category",$E$13:$E19,$E39),0),""),"")</f>
        <v/>
      </c>
      <c r="AA39">
        <f>+IFERROR(IF(COUNT(AA$13:AA19),ROUND(SUMIFS(AA$13:AA19,$F$13:$F19,"More than 1 percentage of shareholding",$E$13:$E19,$E39),0),""),"")&lt;=IFERROR(IF(COUNT(AA$13:AA19),ROUND(SUMIFS(AA$13:AA19,$F$13:$F19,"Category",$E$13:$E19,$E39),0),""),"")</f>
        <v/>
      </c>
      <c r="AC39">
        <f>+IFERROR(IF(COUNT(AC$13:AC24),ROUND(SUMIFS(AC$13:AC24,$F$13:$F24,"More than 1 percentage of shareholding",$E$13:$E24,$E39),0),""),"")&lt;=IFERROR(IF(COUNT(AC$13:AC24),ROUND(SUMIFS(AC$13:AC24,$F$13:$F24,"Category",$E$13:$E24,$E39),0),""),"")</f>
        <v/>
      </c>
      <c r="AD39">
        <f>+IFERROR(IF(COUNT(AD$13:AD24),ROUND(SUMIFS(AD$13:AD24,$F$13:$F24,"More than 1 percentage of shareholding",$E$13:$E24,$E39),0),""),"")&lt;=IFERROR(IF(COUNT(AD$13:AD24),ROUND(SUMIFS(AD$13:AD24,$F$13:$F24,"Category",$E$13:$E24,$E39),0),""),"")</f>
        <v/>
      </c>
      <c r="AE39">
        <f>+IFERROR(IF(COUNT(AE$13:AE24),ROUND(SUMIFS(AE$13:AE24,$F$13:$F24,"More than 1 percentage of shareholding",$E$13:$E24,$E39),0),""),"")&lt;=IFERROR(IF(COUNT(AE$13:AE24),ROUND(SUMIFS(AE$13:AE24,$F$13:$F24,"Category",$E$13:$E24,$E39),0),""),"")</f>
        <v/>
      </c>
    </row>
    <row r="40" hidden="1">
      <c r="E40" s="364" t="inlineStr">
        <is>
          <t>Enemy Property</t>
        </is>
      </c>
      <c r="F40">
        <f>IF(COUNTIF(E$13:E25,E40)&gt;=1,COUNTIFS(E$13:E25,E40,F$13:F25,"Category"),"")</f>
        <v/>
      </c>
      <c r="I40">
        <f>+IFERROR(IF(COUNT(I$13:I19),ROUND(SUMIFS(I$13:I19,$F$13:$F19,"More than 1 percentage of shareholding",$E$13:$E19,$E40),0),""),"")&lt;=IFERROR(IF(COUNT(I$13:I19),ROUND(SUMIFS(I$13:I19,$F$13:$F19,"Category",$E$13:$E19,$E40),0),""),"")</f>
        <v/>
      </c>
      <c r="J40">
        <f>+IFERROR(IF(COUNT(J$13:J19),ROUND(SUMIFS(J$13:J19,$F$13:$F19,"More than 1 percentage of shareholding",$E$13:$E19,$E40),0),""),"")&lt;=IFERROR(IF(COUNT(J$13:J19),ROUND(SUMIFS(J$13:J19,$F$13:$F19,"Category",$E$13:$E19,$E40),0),""),"")</f>
        <v/>
      </c>
      <c r="K40">
        <f>+IFERROR(IF(COUNT(K$13:K19),ROUND(SUMIFS(K$13:K19,$F$13:$F19,"More than 1 percentage of shareholding",$E$13:$E19,$E40),0),""),"")&lt;=IFERROR(IF(COUNT(K$13:K19),ROUND(SUMIFS(K$13:K19,$F$13:$F19,"Category",$E$13:$E19,$E40),0),""),"")</f>
        <v/>
      </c>
      <c r="L40">
        <f>+IFERROR(IF(COUNT(L$13:L19),ROUND(SUMIFS(L$13:L19,$F$13:$F19,"More than 1 percentage of shareholding",$E$13:$E19,$E40),0),""),"")&lt;=IFERROR(IF(COUNT(L$13:L19),ROUND(SUMIFS(L$13:L19,$F$13:$F19,"Category",$E$13:$E19,$E40),0),""),"")</f>
        <v/>
      </c>
      <c r="M40">
        <f>+IFERROR(IF(COUNT(M$13:M19),ROUND(SUMIFS(M$13:M19,$F$13:$F19,"More than 1 percentage of shareholding",$E$13:$E19,$E40),0),""),"")&lt;=IFERROR(IF(COUNT(M$13:M19),ROUND(SUMIFS(M$13:M19,$F$13:$F19,"Category",$E$13:$E19,$E40),0),""),"")</f>
        <v/>
      </c>
      <c r="N40">
        <f>+IFERROR(IF(COUNT(N$13:N19),ROUND(SUMIFS(N$13:N19,$F$13:$F19,"More than 1 percentage of shareholding",$E$13:$E19,$E40),0),""),"")&lt;=IFERROR(IF(COUNT(N$13:N19),ROUND(SUMIFS(N$13:N19,$F$13:$F19,"Category",$E$13:$E19,$E40),0),""),"")</f>
        <v/>
      </c>
      <c r="O40">
        <f>+IFERROR(IF(COUNT(O$13:O19),ROUND(SUMIFS(O$13:O19,$F$13:$F19,"More than 1 percentage of shareholding",$E$13:$E19,$E40),0),""),"")&lt;=IFERROR(IF(COUNT(O$13:O19),ROUND(SUMIFS(O$13:O19,$F$13:$F19,"Category",$E$13:$E19,$E40),0),""),"")</f>
        <v/>
      </c>
      <c r="P40">
        <f>+IFERROR(IF(COUNT(P$13:P19),ROUND(SUMIFS(P$13:P19,$F$13:$F19,"More than 1 percentage of shareholding",$E$13:$E19,$E40),0),""),"")&lt;=IFERROR(IF(COUNT(P$13:P19),ROUND(SUMIFS(P$13:P19,$F$13:$F19,"Category",$E$13:$E19,$E40),0),""),"")</f>
        <v/>
      </c>
      <c r="Q40">
        <f>+IFERROR(IF(COUNT(Q$13:Q19),ROUND(SUMIFS(Q$13:Q19,$F$13:$F19,"More than 1 percentage of shareholding",$E$13:$E19,$E40),0),""),"")&lt;=IFERROR(IF(COUNT(Q$13:Q19),ROUND(SUMIFS(Q$13:Q19,$F$13:$F19,"Category",$E$13:$E19,$E40),0),""),"")</f>
        <v/>
      </c>
      <c r="R40">
        <f>+IFERROR(IF(COUNT(R$13:R19),ROUND(SUMIFS(R$13:R19,$F$13:$F19,"More than 1 percentage of shareholding",$E$13:$E19,$E40),0),""),"")&lt;=IFERROR(IF(COUNT(R$13:R19),ROUND(SUMIFS(R$13:R19,$F$13:$F19,"Category",$E$13:$E19,$E40),0),""),"")</f>
        <v/>
      </c>
      <c r="S40">
        <f>+IFERROR(IF(COUNT(S$13:S19),ROUND(SUMIFS(S$13:S19,$F$13:$F19,"More than 1 percentage of shareholding",$E$13:$E19,$E40),0),""),"")&lt;=IFERROR(IF(COUNT(S$13:S19),ROUND(SUMIFS(S$13:S19,$F$13:$F19,"Category",$E$13:$E19,$E40),0),""),"")</f>
        <v/>
      </c>
      <c r="T40">
        <f>+IFERROR(IF(COUNT(T$13:T19),ROUND(SUMIFS(T$13:T19,$F$13:$F19,"More than 1 percentage of shareholding",$E$13:$E19,$E40),0),""),"")&lt;=IFERROR(IF(COUNT(T$13:T19),ROUND(SUMIFS(T$13:T19,$F$13:$F19,"Category",$E$13:$E19,$E40),0),""),"")</f>
        <v/>
      </c>
      <c r="U40">
        <f>+IFERROR(IF(COUNT(U$13:U19),ROUND(SUMIFS(U$13:U19,$F$13:$F19,"More than 1 percentage of shareholding",$E$13:$E19,$E40),0),""),"")&lt;=IFERROR(IF(COUNT(U$13:U19),ROUND(SUMIFS(U$13:U19,$F$13:$F19,"Category",$E$13:$E19,$E40),0),""),"")</f>
        <v/>
      </c>
      <c r="V40">
        <f>+IFERROR(IF(COUNT(V$13:V19),ROUND(SUMIFS(V$13:V19,$F$13:$F19,"More than 1 percentage of shareholding",$E$13:$E19,$E40),0),""),"")&lt;=IFERROR(IF(COUNT(V$13:V19),ROUND(SUMIFS(V$13:V19,$F$13:$F19,"Category",$E$13:$E19,$E40),0),""),"")</f>
        <v/>
      </c>
      <c r="W40">
        <f>+IFERROR(IF(COUNT(W$13:W19),ROUND(SUMIFS(W$13:W19,$F$13:$F19,"More than 1 percentage of shareholding",$E$13:$E19,$E40),0),""),"")&lt;=IFERROR(IF(COUNT(W$13:W19),ROUND(SUMIFS(W$13:W19,$F$13:$F19,"Category",$E$13:$E19,$E40),0),""),"")</f>
        <v/>
      </c>
      <c r="X40">
        <f>+IFERROR(IF(COUNT(X$13:X19),ROUND(SUMIFS(X$13:X19,$F$13:$F19,"More than 1 percentage of shareholding",$E$13:$E19,$E40),0),""),"")&lt;=IFERROR(IF(COUNT(X$13:X19),ROUND(SUMIFS(X$13:X19,$F$13:$F19,"Category",$E$13:$E19,$E40),0),""),"")</f>
        <v/>
      </c>
      <c r="Y40">
        <f>+IFERROR(IF(COUNT(Y$13:Y19),ROUND(SUMIFS(Y$13:Y19,$F$13:$F19,"More than 1 percentage of shareholding",$E$13:$E19,$E40),0),""),"")&lt;=IFERROR(IF(COUNT(Y$13:Y19),ROUND(SUMIFS(Y$13:Y19,$F$13:$F19,"Category",$E$13:$E19,$E40),0),""),"")</f>
        <v/>
      </c>
      <c r="Z40">
        <f>+IFERROR(IF(COUNT(Z$13:Z19),ROUND(SUMIFS(Z$13:Z19,$F$13:$F19,"More than 1 percentage of shareholding",$E$13:$E19,$E40),0),""),"")&lt;=IFERROR(IF(COUNT(Z$13:Z19),ROUND(SUMIFS(Z$13:Z19,$F$13:$F19,"Category",$E$13:$E19,$E40),0),""),"")</f>
        <v/>
      </c>
      <c r="AA40">
        <f>+IFERROR(IF(COUNT(AA$13:AA19),ROUND(SUMIFS(AA$13:AA19,$F$13:$F19,"More than 1 percentage of shareholding",$E$13:$E19,$E40),0),""),"")&lt;=IFERROR(IF(COUNT(AA$13:AA19),ROUND(SUMIFS(AA$13:AA19,$F$13:$F19,"Category",$E$13:$E19,$E40),0),""),"")</f>
        <v/>
      </c>
      <c r="AC40">
        <f>+IFERROR(IF(COUNT(AC$13:AC25),ROUND(SUMIFS(AC$13:AC25,$F$13:$F25,"More than 1 percentage of shareholding",$E$13:$E25,$E40),0),""),"")&lt;=IFERROR(IF(COUNT(AC$13:AC25),ROUND(SUMIFS(AC$13:AC25,$F$13:$F25,"Category",$E$13:$E25,$E40),0),""),"")</f>
        <v/>
      </c>
      <c r="AD40">
        <f>+IFERROR(IF(COUNT(AD$13:AD25),ROUND(SUMIFS(AD$13:AD25,$F$13:$F25,"More than 1 percentage of shareholding",$E$13:$E25,$E40),0),""),"")&lt;=IFERROR(IF(COUNT(AD$13:AD25),ROUND(SUMIFS(AD$13:AD25,$F$13:$F25,"Category",$E$13:$E25,$E40),0),""),"")</f>
        <v/>
      </c>
      <c r="AE40">
        <f>+IFERROR(IF(COUNT(AE$13:AE25),ROUND(SUMIFS(AE$13:AE25,$F$13:$F25,"More than 1 percentage of shareholding",$E$13:$E25,$E40),0),""),"")&lt;=IFERROR(IF(COUNT(AE$13:AE25),ROUND(SUMIFS(AE$13:AE25,$F$13:$F25,"Category",$E$13:$E25,$E40),0),""),"")</f>
        <v/>
      </c>
    </row>
    <row r="41" hidden="1">
      <c r="E41" s="364" t="inlineStr">
        <is>
          <t>ESOP or ESOS or ESPS</t>
        </is>
      </c>
      <c r="F41">
        <f>IF(COUNTIF(E$13:E26,E41)&gt;=1,COUNTIFS(E$13:E26,E41,F$13:F26,"Category"),"")</f>
        <v/>
      </c>
      <c r="I41">
        <f>+IFERROR(IF(COUNT(I$13:I19),ROUND(SUMIFS(I$13:I19,$F$13:$F19,"More than 1 percentage of shareholding",$E$13:$E19,$E41),0),""),"")&lt;=IFERROR(IF(COUNT(I$13:I19),ROUND(SUMIFS(I$13:I19,$F$13:$F19,"Category",$E$13:$E19,$E41),0),""),"")</f>
        <v/>
      </c>
      <c r="J41">
        <f>+IFERROR(IF(COUNT(J$13:J19),ROUND(SUMIFS(J$13:J19,$F$13:$F19,"More than 1 percentage of shareholding",$E$13:$E19,$E41),0),""),"")&lt;=IFERROR(IF(COUNT(J$13:J19),ROUND(SUMIFS(J$13:J19,$F$13:$F19,"Category",$E$13:$E19,$E41),0),""),"")</f>
        <v/>
      </c>
      <c r="K41">
        <f>+IFERROR(IF(COUNT(K$13:K19),ROUND(SUMIFS(K$13:K19,$F$13:$F19,"More than 1 percentage of shareholding",$E$13:$E19,$E41),0),""),"")&lt;=IFERROR(IF(COUNT(K$13:K19),ROUND(SUMIFS(K$13:K19,$F$13:$F19,"Category",$E$13:$E19,$E41),0),""),"")</f>
        <v/>
      </c>
      <c r="L41">
        <f>+IFERROR(IF(COUNT(L$13:L19),ROUND(SUMIFS(L$13:L19,$F$13:$F19,"More than 1 percentage of shareholding",$E$13:$E19,$E41),0),""),"")&lt;=IFERROR(IF(COUNT(L$13:L19),ROUND(SUMIFS(L$13:L19,$F$13:$F19,"Category",$E$13:$E19,$E41),0),""),"")</f>
        <v/>
      </c>
      <c r="M41">
        <f>+IFERROR(IF(COUNT(M$13:M19),ROUND(SUMIFS(M$13:M19,$F$13:$F19,"More than 1 percentage of shareholding",$E$13:$E19,$E41),0),""),"")&lt;=IFERROR(IF(COUNT(M$13:M19),ROUND(SUMIFS(M$13:M19,$F$13:$F19,"Category",$E$13:$E19,$E41),0),""),"")</f>
        <v/>
      </c>
      <c r="N41">
        <f>+IFERROR(IF(COUNT(N$13:N19),ROUND(SUMIFS(N$13:N19,$F$13:$F19,"More than 1 percentage of shareholding",$E$13:$E19,$E41),0),""),"")&lt;=IFERROR(IF(COUNT(N$13:N19),ROUND(SUMIFS(N$13:N19,$F$13:$F19,"Category",$E$13:$E19,$E41),0),""),"")</f>
        <v/>
      </c>
      <c r="O41">
        <f>+IFERROR(IF(COUNT(O$13:O19),ROUND(SUMIFS(O$13:O19,$F$13:$F19,"More than 1 percentage of shareholding",$E$13:$E19,$E41),0),""),"")&lt;=IFERROR(IF(COUNT(O$13:O19),ROUND(SUMIFS(O$13:O19,$F$13:$F19,"Category",$E$13:$E19,$E41),0),""),"")</f>
        <v/>
      </c>
      <c r="P41">
        <f>+IFERROR(IF(COUNT(P$13:P19),ROUND(SUMIFS(P$13:P19,$F$13:$F19,"More than 1 percentage of shareholding",$E$13:$E19,$E41),0),""),"")&lt;=IFERROR(IF(COUNT(P$13:P19),ROUND(SUMIFS(P$13:P19,$F$13:$F19,"Category",$E$13:$E19,$E41),0),""),"")</f>
        <v/>
      </c>
      <c r="Q41">
        <f>+IFERROR(IF(COUNT(Q$13:Q19),ROUND(SUMIFS(Q$13:Q19,$F$13:$F19,"More than 1 percentage of shareholding",$E$13:$E19,$E41),0),""),"")&lt;=IFERROR(IF(COUNT(Q$13:Q19),ROUND(SUMIFS(Q$13:Q19,$F$13:$F19,"Category",$E$13:$E19,$E41),0),""),"")</f>
        <v/>
      </c>
      <c r="R41">
        <f>+IFERROR(IF(COUNT(R$13:R19),ROUND(SUMIFS(R$13:R19,$F$13:$F19,"More than 1 percentage of shareholding",$E$13:$E19,$E41),0),""),"")&lt;=IFERROR(IF(COUNT(R$13:R19),ROUND(SUMIFS(R$13:R19,$F$13:$F19,"Category",$E$13:$E19,$E41),0),""),"")</f>
        <v/>
      </c>
      <c r="S41">
        <f>+IFERROR(IF(COUNT(S$13:S19),ROUND(SUMIFS(S$13:S19,$F$13:$F19,"More than 1 percentage of shareholding",$E$13:$E19,$E41),0),""),"")&lt;=IFERROR(IF(COUNT(S$13:S19),ROUND(SUMIFS(S$13:S19,$F$13:$F19,"Category",$E$13:$E19,$E41),0),""),"")</f>
        <v/>
      </c>
      <c r="T41">
        <f>+IFERROR(IF(COUNT(T$13:T19),ROUND(SUMIFS(T$13:T19,$F$13:$F19,"More than 1 percentage of shareholding",$E$13:$E19,$E41),0),""),"")&lt;=IFERROR(IF(COUNT(T$13:T19),ROUND(SUMIFS(T$13:T19,$F$13:$F19,"Category",$E$13:$E19,$E41),0),""),"")</f>
        <v/>
      </c>
      <c r="U41">
        <f>+IFERROR(IF(COUNT(U$13:U19),ROUND(SUMIFS(U$13:U19,$F$13:$F19,"More than 1 percentage of shareholding",$E$13:$E19,$E41),0),""),"")&lt;=IFERROR(IF(COUNT(U$13:U19),ROUND(SUMIFS(U$13:U19,$F$13:$F19,"Category",$E$13:$E19,$E41),0),""),"")</f>
        <v/>
      </c>
      <c r="V41">
        <f>+IFERROR(IF(COUNT(V$13:V19),ROUND(SUMIFS(V$13:V19,$F$13:$F19,"More than 1 percentage of shareholding",$E$13:$E19,$E41),0),""),"")&lt;=IFERROR(IF(COUNT(V$13:V19),ROUND(SUMIFS(V$13:V19,$F$13:$F19,"Category",$E$13:$E19,$E41),0),""),"")</f>
        <v/>
      </c>
      <c r="W41">
        <f>+IFERROR(IF(COUNT(W$13:W19),ROUND(SUMIFS(W$13:W19,$F$13:$F19,"More than 1 percentage of shareholding",$E$13:$E19,$E41),0),""),"")&lt;=IFERROR(IF(COUNT(W$13:W19),ROUND(SUMIFS(W$13:W19,$F$13:$F19,"Category",$E$13:$E19,$E41),0),""),"")</f>
        <v/>
      </c>
      <c r="X41">
        <f>+IFERROR(IF(COUNT(X$13:X19),ROUND(SUMIFS(X$13:X19,$F$13:$F19,"More than 1 percentage of shareholding",$E$13:$E19,$E41),0),""),"")&lt;=IFERROR(IF(COUNT(X$13:X19),ROUND(SUMIFS(X$13:X19,$F$13:$F19,"Category",$E$13:$E19,$E41),0),""),"")</f>
        <v/>
      </c>
      <c r="Y41">
        <f>+IFERROR(IF(COUNT(Y$13:Y19),ROUND(SUMIFS(Y$13:Y19,$F$13:$F19,"More than 1 percentage of shareholding",$E$13:$E19,$E41),0),""),"")&lt;=IFERROR(IF(COUNT(Y$13:Y19),ROUND(SUMIFS(Y$13:Y19,$F$13:$F19,"Category",$E$13:$E19,$E41),0),""),"")</f>
        <v/>
      </c>
      <c r="Z41">
        <f>+IFERROR(IF(COUNT(Z$13:Z19),ROUND(SUMIFS(Z$13:Z19,$F$13:$F19,"More than 1 percentage of shareholding",$E$13:$E19,$E41),0),""),"")&lt;=IFERROR(IF(COUNT(Z$13:Z19),ROUND(SUMIFS(Z$13:Z19,$F$13:$F19,"Category",$E$13:$E19,$E41),0),""),"")</f>
        <v/>
      </c>
      <c r="AA41">
        <f>+IFERROR(IF(COUNT(AA$13:AA19),ROUND(SUMIFS(AA$13:AA19,$F$13:$F19,"More than 1 percentage of shareholding",$E$13:$E19,$E41),0),""),"")&lt;=IFERROR(IF(COUNT(AA$13:AA19),ROUND(SUMIFS(AA$13:AA19,$F$13:$F19,"Category",$E$13:$E19,$E41),0),""),"")</f>
        <v/>
      </c>
      <c r="AC41">
        <f>+IFERROR(IF(COUNT(AC$13:AC26),ROUND(SUMIFS(AC$13:AC26,$F$13:$F26,"More than 1 percentage of shareholding",$E$13:$E26,$E41),0),""),"")&lt;=IFERROR(IF(COUNT(AC$13:AC26),ROUND(SUMIFS(AC$13:AC26,$F$13:$F26,"Category",$E$13:$E26,$E41),0),""),"")</f>
        <v/>
      </c>
      <c r="AD41">
        <f>+IFERROR(IF(COUNT(AD$13:AD26),ROUND(SUMIFS(AD$13:AD26,$F$13:$F26,"More than 1 percentage of shareholding",$E$13:$E26,$E41),0),""),"")&lt;=IFERROR(IF(COUNT(AD$13:AD26),ROUND(SUMIFS(AD$13:AD26,$F$13:$F26,"Category",$E$13:$E26,$E41),0),""),"")</f>
        <v/>
      </c>
      <c r="AE41">
        <f>+IFERROR(IF(COUNT(AE$13:AE26),ROUND(SUMIFS(AE$13:AE26,$F$13:$F26,"More than 1 percentage of shareholding",$E$13:$E26,$E41),0),""),"")&lt;=IFERROR(IF(COUNT(AE$13:AE26),ROUND(SUMIFS(AE$13:AE26,$F$13:$F26,"Category",$E$13:$E26,$E41),0),""),"")</f>
        <v/>
      </c>
    </row>
    <row r="42" hidden="1">
      <c r="E42" s="364" t="inlineStr">
        <is>
          <t>FCCB</t>
        </is>
      </c>
      <c r="F42">
        <f>IF(COUNTIF(E$13:E27,E42)&gt;=1,COUNTIFS(E$13:E27,E42,F$13:F27,"Category"),"")</f>
        <v/>
      </c>
      <c r="I42">
        <f>+IFERROR(IF(COUNT(I$13:I19),ROUND(SUMIFS(I$13:I19,$F$13:$F19,"More than 1 percentage of shareholding",$E$13:$E19,$E42),0),""),"")&lt;=IFERROR(IF(COUNT(I$13:I19),ROUND(SUMIFS(I$13:I19,$F$13:$F19,"Category",$E$13:$E19,$E42),0),""),"")</f>
        <v/>
      </c>
      <c r="J42">
        <f>+IFERROR(IF(COUNT(J$13:J19),ROUND(SUMIFS(J$13:J19,$F$13:$F19,"More than 1 percentage of shareholding",$E$13:$E19,$E42),0),""),"")&lt;=IFERROR(IF(COUNT(J$13:J19),ROUND(SUMIFS(J$13:J19,$F$13:$F19,"Category",$E$13:$E19,$E42),0),""),"")</f>
        <v/>
      </c>
      <c r="K42">
        <f>+IFERROR(IF(COUNT(K$13:K19),ROUND(SUMIFS(K$13:K19,$F$13:$F19,"More than 1 percentage of shareholding",$E$13:$E19,$E42),0),""),"")&lt;=IFERROR(IF(COUNT(K$13:K19),ROUND(SUMIFS(K$13:K19,$F$13:$F19,"Category",$E$13:$E19,$E42),0),""),"")</f>
        <v/>
      </c>
      <c r="L42">
        <f>+IFERROR(IF(COUNT(L$13:L19),ROUND(SUMIFS(L$13:L19,$F$13:$F19,"More than 1 percentage of shareholding",$E$13:$E19,$E42),0),""),"")&lt;=IFERROR(IF(COUNT(L$13:L19),ROUND(SUMIFS(L$13:L19,$F$13:$F19,"Category",$E$13:$E19,$E42),0),""),"")</f>
        <v/>
      </c>
      <c r="M42">
        <f>+IFERROR(IF(COUNT(M$13:M19),ROUND(SUMIFS(M$13:M19,$F$13:$F19,"More than 1 percentage of shareholding",$E$13:$E19,$E42),0),""),"")&lt;=IFERROR(IF(COUNT(M$13:M19),ROUND(SUMIFS(M$13:M19,$F$13:$F19,"Category",$E$13:$E19,$E42),0),""),"")</f>
        <v/>
      </c>
      <c r="N42">
        <f>+IFERROR(IF(COUNT(N$13:N19),ROUND(SUMIFS(N$13:N19,$F$13:$F19,"More than 1 percentage of shareholding",$E$13:$E19,$E42),0),""),"")&lt;=IFERROR(IF(COUNT(N$13:N19),ROUND(SUMIFS(N$13:N19,$F$13:$F19,"Category",$E$13:$E19,$E42),0),""),"")</f>
        <v/>
      </c>
      <c r="O42">
        <f>+IFERROR(IF(COUNT(O$13:O19),ROUND(SUMIFS(O$13:O19,$F$13:$F19,"More than 1 percentage of shareholding",$E$13:$E19,$E42),0),""),"")&lt;=IFERROR(IF(COUNT(O$13:O19),ROUND(SUMIFS(O$13:O19,$F$13:$F19,"Category",$E$13:$E19,$E42),0),""),"")</f>
        <v/>
      </c>
      <c r="P42">
        <f>+IFERROR(IF(COUNT(P$13:P19),ROUND(SUMIFS(P$13:P19,$F$13:$F19,"More than 1 percentage of shareholding",$E$13:$E19,$E42),0),""),"")&lt;=IFERROR(IF(COUNT(P$13:P19),ROUND(SUMIFS(P$13:P19,$F$13:$F19,"Category",$E$13:$E19,$E42),0),""),"")</f>
        <v/>
      </c>
      <c r="Q42">
        <f>+IFERROR(IF(COUNT(Q$13:Q19),ROUND(SUMIFS(Q$13:Q19,$F$13:$F19,"More than 1 percentage of shareholding",$E$13:$E19,$E42),0),""),"")&lt;=IFERROR(IF(COUNT(Q$13:Q19),ROUND(SUMIFS(Q$13:Q19,$F$13:$F19,"Category",$E$13:$E19,$E42),0),""),"")</f>
        <v/>
      </c>
      <c r="R42">
        <f>+IFERROR(IF(COUNT(R$13:R19),ROUND(SUMIFS(R$13:R19,$F$13:$F19,"More than 1 percentage of shareholding",$E$13:$E19,$E42),0),""),"")&lt;=IFERROR(IF(COUNT(R$13:R19),ROUND(SUMIFS(R$13:R19,$F$13:$F19,"Category",$E$13:$E19,$E42),0),""),"")</f>
        <v/>
      </c>
      <c r="S42">
        <f>+IFERROR(IF(COUNT(S$13:S19),ROUND(SUMIFS(S$13:S19,$F$13:$F19,"More than 1 percentage of shareholding",$E$13:$E19,$E42),0),""),"")&lt;=IFERROR(IF(COUNT(S$13:S19),ROUND(SUMIFS(S$13:S19,$F$13:$F19,"Category",$E$13:$E19,$E42),0),""),"")</f>
        <v/>
      </c>
      <c r="T42">
        <f>+IFERROR(IF(COUNT(T$13:T19),ROUND(SUMIFS(T$13:T19,$F$13:$F19,"More than 1 percentage of shareholding",$E$13:$E19,$E42),0),""),"")&lt;=IFERROR(IF(COUNT(T$13:T19),ROUND(SUMIFS(T$13:T19,$F$13:$F19,"Category",$E$13:$E19,$E42),0),""),"")</f>
        <v/>
      </c>
      <c r="U42">
        <f>+IFERROR(IF(COUNT(U$13:U19),ROUND(SUMIFS(U$13:U19,$F$13:$F19,"More than 1 percentage of shareholding",$E$13:$E19,$E42),0),""),"")&lt;=IFERROR(IF(COUNT(U$13:U19),ROUND(SUMIFS(U$13:U19,$F$13:$F19,"Category",$E$13:$E19,$E42),0),""),"")</f>
        <v/>
      </c>
      <c r="V42">
        <f>+IFERROR(IF(COUNT(V$13:V19),ROUND(SUMIFS(V$13:V19,$F$13:$F19,"More than 1 percentage of shareholding",$E$13:$E19,$E42),0),""),"")&lt;=IFERROR(IF(COUNT(V$13:V19),ROUND(SUMIFS(V$13:V19,$F$13:$F19,"Category",$E$13:$E19,$E42),0),""),"")</f>
        <v/>
      </c>
      <c r="W42">
        <f>+IFERROR(IF(COUNT(W$13:W19),ROUND(SUMIFS(W$13:W19,$F$13:$F19,"More than 1 percentage of shareholding",$E$13:$E19,$E42),0),""),"")&lt;=IFERROR(IF(COUNT(W$13:W19),ROUND(SUMIFS(W$13:W19,$F$13:$F19,"Category",$E$13:$E19,$E42),0),""),"")</f>
        <v/>
      </c>
      <c r="X42">
        <f>+IFERROR(IF(COUNT(X$13:X19),ROUND(SUMIFS(X$13:X19,$F$13:$F19,"More than 1 percentage of shareholding",$E$13:$E19,$E42),0),""),"")&lt;=IFERROR(IF(COUNT(X$13:X19),ROUND(SUMIFS(X$13:X19,$F$13:$F19,"Category",$E$13:$E19,$E42),0),""),"")</f>
        <v/>
      </c>
      <c r="Y42">
        <f>+IFERROR(IF(COUNT(Y$13:Y19),ROUND(SUMIFS(Y$13:Y19,$F$13:$F19,"More than 1 percentage of shareholding",$E$13:$E19,$E42),0),""),"")&lt;=IFERROR(IF(COUNT(Y$13:Y19),ROUND(SUMIFS(Y$13:Y19,$F$13:$F19,"Category",$E$13:$E19,$E42),0),""),"")</f>
        <v/>
      </c>
      <c r="Z42">
        <f>+IFERROR(IF(COUNT(Z$13:Z19),ROUND(SUMIFS(Z$13:Z19,$F$13:$F19,"More than 1 percentage of shareholding",$E$13:$E19,$E42),0),""),"")&lt;=IFERROR(IF(COUNT(Z$13:Z19),ROUND(SUMIFS(Z$13:Z19,$F$13:$F19,"Category",$E$13:$E19,$E42),0),""),"")</f>
        <v/>
      </c>
      <c r="AA42">
        <f>+IFERROR(IF(COUNT(AA$13:AA19),ROUND(SUMIFS(AA$13:AA19,$F$13:$F19,"More than 1 percentage of shareholding",$E$13:$E19,$E42),0),""),"")&lt;=IFERROR(IF(COUNT(AA$13:AA19),ROUND(SUMIFS(AA$13:AA19,$F$13:$F19,"Category",$E$13:$E19,$E42),0),""),"")</f>
        <v/>
      </c>
      <c r="AC42">
        <f>+IFERROR(IF(COUNT(AC$13:AC27),ROUND(SUMIFS(AC$13:AC27,$F$13:$F27,"More than 1 percentage of shareholding",$E$13:$E27,$E42),0),""),"")&lt;=IFERROR(IF(COUNT(AC$13:AC27),ROUND(SUMIFS(AC$13:AC27,$F$13:$F27,"Category",$E$13:$E27,$E42),0),""),"")</f>
        <v/>
      </c>
      <c r="AD42">
        <f>+IFERROR(IF(COUNT(AD$13:AD27),ROUND(SUMIFS(AD$13:AD27,$F$13:$F27,"More than 1 percentage of shareholding",$E$13:$E27,$E42),0),""),"")&lt;=IFERROR(IF(COUNT(AD$13:AD27),ROUND(SUMIFS(AD$13:AD27,$F$13:$F27,"Category",$E$13:$E27,$E42),0),""),"")</f>
        <v/>
      </c>
      <c r="AE42">
        <f>+IFERROR(IF(COUNT(AE$13:AE27),ROUND(SUMIFS(AE$13:AE27,$F$13:$F27,"More than 1 percentage of shareholding",$E$13:$E27,$E42),0),""),"")&lt;=IFERROR(IF(COUNT(AE$13:AE27),ROUND(SUMIFS(AE$13:AE27,$F$13:$F27,"Category",$E$13:$E27,$E42),0),""),"")</f>
        <v/>
      </c>
    </row>
    <row r="43" hidden="1">
      <c r="E43" s="364" t="inlineStr">
        <is>
          <t>Firm</t>
        </is>
      </c>
      <c r="F43">
        <f>IF(COUNTIF(E$13:E28,E43)&gt;=1,COUNTIFS(E$13:E28,E43,F$13:F28,"Category"),"")</f>
        <v/>
      </c>
      <c r="I43">
        <f>+IFERROR(IF(COUNT(I$13:I19),ROUND(SUMIFS(I$13:I19,$F$13:$F19,"More than 1 percentage of shareholding",$E$13:$E19,$E43),0),""),"")&lt;=IFERROR(IF(COUNT(I$13:I19),ROUND(SUMIFS(I$13:I19,$F$13:$F19,"Category",$E$13:$E19,$E43),0),""),"")</f>
        <v/>
      </c>
      <c r="J43">
        <f>+IFERROR(IF(COUNT(J$13:J19),ROUND(SUMIFS(J$13:J19,$F$13:$F19,"More than 1 percentage of shareholding",$E$13:$E19,$E43),0),""),"")&lt;=IFERROR(IF(COUNT(J$13:J19),ROUND(SUMIFS(J$13:J19,$F$13:$F19,"Category",$E$13:$E19,$E43),0),""),"")</f>
        <v/>
      </c>
      <c r="K43">
        <f>+IFERROR(IF(COUNT(K$13:K19),ROUND(SUMIFS(K$13:K19,$F$13:$F19,"More than 1 percentage of shareholding",$E$13:$E19,$E43),0),""),"")&lt;=IFERROR(IF(COUNT(K$13:K19),ROUND(SUMIFS(K$13:K19,$F$13:$F19,"Category",$E$13:$E19,$E43),0),""),"")</f>
        <v/>
      </c>
      <c r="L43">
        <f>+IFERROR(IF(COUNT(L$13:L19),ROUND(SUMIFS(L$13:L19,$F$13:$F19,"More than 1 percentage of shareholding",$E$13:$E19,$E43),0),""),"")&lt;=IFERROR(IF(COUNT(L$13:L19),ROUND(SUMIFS(L$13:L19,$F$13:$F19,"Category",$E$13:$E19,$E43),0),""),"")</f>
        <v/>
      </c>
      <c r="M43">
        <f>+IFERROR(IF(COUNT(M$13:M19),ROUND(SUMIFS(M$13:M19,$F$13:$F19,"More than 1 percentage of shareholding",$E$13:$E19,$E43),0),""),"")&lt;=IFERROR(IF(COUNT(M$13:M19),ROUND(SUMIFS(M$13:M19,$F$13:$F19,"Category",$E$13:$E19,$E43),0),""),"")</f>
        <v/>
      </c>
      <c r="N43">
        <f>+IFERROR(IF(COUNT(N$13:N19),ROUND(SUMIFS(N$13:N19,$F$13:$F19,"More than 1 percentage of shareholding",$E$13:$E19,$E43),0),""),"")&lt;=IFERROR(IF(COUNT(N$13:N19),ROUND(SUMIFS(N$13:N19,$F$13:$F19,"Category",$E$13:$E19,$E43),0),""),"")</f>
        <v/>
      </c>
      <c r="O43">
        <f>+IFERROR(IF(COUNT(O$13:O19),ROUND(SUMIFS(O$13:O19,$F$13:$F19,"More than 1 percentage of shareholding",$E$13:$E19,$E43),0),""),"")&lt;=IFERROR(IF(COUNT(O$13:O19),ROUND(SUMIFS(O$13:O19,$F$13:$F19,"Category",$E$13:$E19,$E43),0),""),"")</f>
        <v/>
      </c>
      <c r="P43">
        <f>+IFERROR(IF(COUNT(P$13:P19),ROUND(SUMIFS(P$13:P19,$F$13:$F19,"More than 1 percentage of shareholding",$E$13:$E19,$E43),0),""),"")&lt;=IFERROR(IF(COUNT(P$13:P19),ROUND(SUMIFS(P$13:P19,$F$13:$F19,"Category",$E$13:$E19,$E43),0),""),"")</f>
        <v/>
      </c>
      <c r="Q43">
        <f>+IFERROR(IF(COUNT(Q$13:Q19),ROUND(SUMIFS(Q$13:Q19,$F$13:$F19,"More than 1 percentage of shareholding",$E$13:$E19,$E43),0),""),"")&lt;=IFERROR(IF(COUNT(Q$13:Q19),ROUND(SUMIFS(Q$13:Q19,$F$13:$F19,"Category",$E$13:$E19,$E43),0),""),"")</f>
        <v/>
      </c>
      <c r="R43">
        <f>+IFERROR(IF(COUNT(R$13:R19),ROUND(SUMIFS(R$13:R19,$F$13:$F19,"More than 1 percentage of shareholding",$E$13:$E19,$E43),0),""),"")&lt;=IFERROR(IF(COUNT(R$13:R19),ROUND(SUMIFS(R$13:R19,$F$13:$F19,"Category",$E$13:$E19,$E43),0),""),"")</f>
        <v/>
      </c>
      <c r="S43">
        <f>+IFERROR(IF(COUNT(S$13:S19),ROUND(SUMIFS(S$13:S19,$F$13:$F19,"More than 1 percentage of shareholding",$E$13:$E19,$E43),0),""),"")&lt;=IFERROR(IF(COUNT(S$13:S19),ROUND(SUMIFS(S$13:S19,$F$13:$F19,"Category",$E$13:$E19,$E43),0),""),"")</f>
        <v/>
      </c>
      <c r="T43">
        <f>+IFERROR(IF(COUNT(T$13:T19),ROUND(SUMIFS(T$13:T19,$F$13:$F19,"More than 1 percentage of shareholding",$E$13:$E19,$E43),0),""),"")&lt;=IFERROR(IF(COUNT(T$13:T19),ROUND(SUMIFS(T$13:T19,$F$13:$F19,"Category",$E$13:$E19,$E43),0),""),"")</f>
        <v/>
      </c>
      <c r="U43">
        <f>+IFERROR(IF(COUNT(U$13:U19),ROUND(SUMIFS(U$13:U19,$F$13:$F19,"More than 1 percentage of shareholding",$E$13:$E19,$E43),0),""),"")&lt;=IFERROR(IF(COUNT(U$13:U19),ROUND(SUMIFS(U$13:U19,$F$13:$F19,"Category",$E$13:$E19,$E43),0),""),"")</f>
        <v/>
      </c>
      <c r="V43">
        <f>+IFERROR(IF(COUNT(V$13:V19),ROUND(SUMIFS(V$13:V19,$F$13:$F19,"More than 1 percentage of shareholding",$E$13:$E19,$E43),0),""),"")&lt;=IFERROR(IF(COUNT(V$13:V19),ROUND(SUMIFS(V$13:V19,$F$13:$F19,"Category",$E$13:$E19,$E43),0),""),"")</f>
        <v/>
      </c>
      <c r="W43">
        <f>+IFERROR(IF(COUNT(W$13:W19),ROUND(SUMIFS(W$13:W19,$F$13:$F19,"More than 1 percentage of shareholding",$E$13:$E19,$E43),0),""),"")&lt;=IFERROR(IF(COUNT(W$13:W19),ROUND(SUMIFS(W$13:W19,$F$13:$F19,"Category",$E$13:$E19,$E43),0),""),"")</f>
        <v/>
      </c>
      <c r="X43">
        <f>+IFERROR(IF(COUNT(X$13:X19),ROUND(SUMIFS(X$13:X19,$F$13:$F19,"More than 1 percentage of shareholding",$E$13:$E19,$E43),0),""),"")&lt;=IFERROR(IF(COUNT(X$13:X19),ROUND(SUMIFS(X$13:X19,$F$13:$F19,"Category",$E$13:$E19,$E43),0),""),"")</f>
        <v/>
      </c>
      <c r="Y43">
        <f>+IFERROR(IF(COUNT(Y$13:Y19),ROUND(SUMIFS(Y$13:Y19,$F$13:$F19,"More than 1 percentage of shareholding",$E$13:$E19,$E43),0),""),"")&lt;=IFERROR(IF(COUNT(Y$13:Y19),ROUND(SUMIFS(Y$13:Y19,$F$13:$F19,"Category",$E$13:$E19,$E43),0),""),"")</f>
        <v/>
      </c>
      <c r="Z43">
        <f>+IFERROR(IF(COUNT(Z$13:Z19),ROUND(SUMIFS(Z$13:Z19,$F$13:$F19,"More than 1 percentage of shareholding",$E$13:$E19,$E43),0),""),"")&lt;=IFERROR(IF(COUNT(Z$13:Z19),ROUND(SUMIFS(Z$13:Z19,$F$13:$F19,"Category",$E$13:$E19,$E43),0),""),"")</f>
        <v/>
      </c>
      <c r="AA43">
        <f>+IFERROR(IF(COUNT(AA$13:AA19),ROUND(SUMIFS(AA$13:AA19,$F$13:$F19,"More than 1 percentage of shareholding",$E$13:$E19,$E43),0),""),"")&lt;=IFERROR(IF(COUNT(AA$13:AA19),ROUND(SUMIFS(AA$13:AA19,$F$13:$F19,"Category",$E$13:$E19,$E43),0),""),"")</f>
        <v/>
      </c>
      <c r="AC43">
        <f>+IFERROR(IF(COUNT(AC$13:AC28),ROUND(SUMIFS(AC$13:AC28,$F$13:$F28,"More than 1 percentage of shareholding",$E$13:$E28,$E43),0),""),"")&lt;=IFERROR(IF(COUNT(AC$13:AC28),ROUND(SUMIFS(AC$13:AC28,$F$13:$F28,"Category",$E$13:$E28,$E43),0),""),"")</f>
        <v/>
      </c>
      <c r="AD43">
        <f>+IFERROR(IF(COUNT(AD$13:AD28),ROUND(SUMIFS(AD$13:AD28,$F$13:$F28,"More than 1 percentage of shareholding",$E$13:$E28,$E43),0),""),"")&lt;=IFERROR(IF(COUNT(AD$13:AD28),ROUND(SUMIFS(AD$13:AD28,$F$13:$F28,"Category",$E$13:$E28,$E43),0),""),"")</f>
        <v/>
      </c>
      <c r="AE43">
        <f>+IFERROR(IF(COUNT(AE$13:AE28),ROUND(SUMIFS(AE$13:AE28,$F$13:$F28,"More than 1 percentage of shareholding",$E$13:$E28,$E43),0),""),"")&lt;=IFERROR(IF(COUNT(AE$13:AE28),ROUND(SUMIFS(AE$13:AE28,$F$13:$F28,"Category",$E$13:$E28,$E43),0),""),"")</f>
        <v/>
      </c>
    </row>
    <row r="44" hidden="1">
      <c r="E44" s="364" t="inlineStr">
        <is>
          <t>Foreign Portfolio Investor (Category - III)</t>
        </is>
      </c>
      <c r="F44">
        <f>IF(COUNTIF(E$13:E30,E44)&gt;=1,COUNTIFS(E$13:E30,E44,F$13:F30,"Category"),"")</f>
        <v/>
      </c>
      <c r="I44">
        <f>+IFERROR(IF(COUNT(I$13:I19),ROUND(SUMIFS(I$13:I19,$F$13:$F19,"More than 1 percentage of shareholding",$E$13:$E19,$E44),0),""),"")&lt;=IFERROR(IF(COUNT(I$13:I19),ROUND(SUMIFS(I$13:I19,$F$13:$F19,"Category",$E$13:$E19,$E44),0),""),"")</f>
        <v/>
      </c>
      <c r="J44">
        <f>+IFERROR(IF(COUNT(J$13:J19),ROUND(SUMIFS(J$13:J19,$F$13:$F19,"More than 1 percentage of shareholding",$E$13:$E19,$E44),0),""),"")&lt;=IFERROR(IF(COUNT(J$13:J19),ROUND(SUMIFS(J$13:J19,$F$13:$F19,"Category",$E$13:$E19,$E44),0),""),"")</f>
        <v/>
      </c>
      <c r="K44">
        <f>+IFERROR(IF(COUNT(K$13:K19),ROUND(SUMIFS(K$13:K19,$F$13:$F19,"More than 1 percentage of shareholding",$E$13:$E19,$E44),0),""),"")&lt;=IFERROR(IF(COUNT(K$13:K19),ROUND(SUMIFS(K$13:K19,$F$13:$F19,"Category",$E$13:$E19,$E44),0),""),"")</f>
        <v/>
      </c>
      <c r="L44">
        <f>+IFERROR(IF(COUNT(L$13:L19),ROUND(SUMIFS(L$13:L19,$F$13:$F19,"More than 1 percentage of shareholding",$E$13:$E19,$E44),0),""),"")&lt;=IFERROR(IF(COUNT(L$13:L19),ROUND(SUMIFS(L$13:L19,$F$13:$F19,"Category",$E$13:$E19,$E44),0),""),"")</f>
        <v/>
      </c>
      <c r="M44">
        <f>+IFERROR(IF(COUNT(M$13:M19),ROUND(SUMIFS(M$13:M19,$F$13:$F19,"More than 1 percentage of shareholding",$E$13:$E19,$E44),0),""),"")&lt;=IFERROR(IF(COUNT(M$13:M19),ROUND(SUMIFS(M$13:M19,$F$13:$F19,"Category",$E$13:$E19,$E44),0),""),"")</f>
        <v/>
      </c>
      <c r="N44">
        <f>+IFERROR(IF(COUNT(N$13:N19),ROUND(SUMIFS(N$13:N19,$F$13:$F19,"More than 1 percentage of shareholding",$E$13:$E19,$E44),0),""),"")&lt;=IFERROR(IF(COUNT(N$13:N19),ROUND(SUMIFS(N$13:N19,$F$13:$F19,"Category",$E$13:$E19,$E44),0),""),"")</f>
        <v/>
      </c>
      <c r="O44">
        <f>+IFERROR(IF(COUNT(O$13:O19),ROUND(SUMIFS(O$13:O19,$F$13:$F19,"More than 1 percentage of shareholding",$E$13:$E19,$E44),0),""),"")&lt;=IFERROR(IF(COUNT(O$13:O19),ROUND(SUMIFS(O$13:O19,$F$13:$F19,"Category",$E$13:$E19,$E44),0),""),"")</f>
        <v/>
      </c>
      <c r="P44">
        <f>+IFERROR(IF(COUNT(P$13:P19),ROUND(SUMIFS(P$13:P19,$F$13:$F19,"More than 1 percentage of shareholding",$E$13:$E19,$E44),0),""),"")&lt;=IFERROR(IF(COUNT(P$13:P19),ROUND(SUMIFS(P$13:P19,$F$13:$F19,"Category",$E$13:$E19,$E44),0),""),"")</f>
        <v/>
      </c>
      <c r="Q44">
        <f>+IFERROR(IF(COUNT(Q$13:Q19),ROUND(SUMIFS(Q$13:Q19,$F$13:$F19,"More than 1 percentage of shareholding",$E$13:$E19,$E44),0),""),"")&lt;=IFERROR(IF(COUNT(Q$13:Q19),ROUND(SUMIFS(Q$13:Q19,$F$13:$F19,"Category",$E$13:$E19,$E44),0),""),"")</f>
        <v/>
      </c>
      <c r="R44">
        <f>+IFERROR(IF(COUNT(R$13:R19),ROUND(SUMIFS(R$13:R19,$F$13:$F19,"More than 1 percentage of shareholding",$E$13:$E19,$E44),0),""),"")&lt;=IFERROR(IF(COUNT(R$13:R19),ROUND(SUMIFS(R$13:R19,$F$13:$F19,"Category",$E$13:$E19,$E44),0),""),"")</f>
        <v/>
      </c>
      <c r="S44">
        <f>+IFERROR(IF(COUNT(S$13:S19),ROUND(SUMIFS(S$13:S19,$F$13:$F19,"More than 1 percentage of shareholding",$E$13:$E19,$E44),0),""),"")&lt;=IFERROR(IF(COUNT(S$13:S19),ROUND(SUMIFS(S$13:S19,$F$13:$F19,"Category",$E$13:$E19,$E44),0),""),"")</f>
        <v/>
      </c>
      <c r="T44">
        <f>+IFERROR(IF(COUNT(T$13:T19),ROUND(SUMIFS(T$13:T19,$F$13:$F19,"More than 1 percentage of shareholding",$E$13:$E19,$E44),0),""),"")&lt;=IFERROR(IF(COUNT(T$13:T19),ROUND(SUMIFS(T$13:T19,$F$13:$F19,"Category",$E$13:$E19,$E44),0),""),"")</f>
        <v/>
      </c>
      <c r="U44">
        <f>+IFERROR(IF(COUNT(U$13:U19),ROUND(SUMIFS(U$13:U19,$F$13:$F19,"More than 1 percentage of shareholding",$E$13:$E19,$E44),0),""),"")&lt;=IFERROR(IF(COUNT(U$13:U19),ROUND(SUMIFS(U$13:U19,$F$13:$F19,"Category",$E$13:$E19,$E44),0),""),"")</f>
        <v/>
      </c>
      <c r="V44">
        <f>+IFERROR(IF(COUNT(V$13:V19),ROUND(SUMIFS(V$13:V19,$F$13:$F19,"More than 1 percentage of shareholding",$E$13:$E19,$E44),0),""),"")&lt;=IFERROR(IF(COUNT(V$13:V19),ROUND(SUMIFS(V$13:V19,$F$13:$F19,"Category",$E$13:$E19,$E44),0),""),"")</f>
        <v/>
      </c>
      <c r="W44">
        <f>+IFERROR(IF(COUNT(W$13:W19),ROUND(SUMIFS(W$13:W19,$F$13:$F19,"More than 1 percentage of shareholding",$E$13:$E19,$E44),0),""),"")&lt;=IFERROR(IF(COUNT(W$13:W19),ROUND(SUMIFS(W$13:W19,$F$13:$F19,"Category",$E$13:$E19,$E44),0),""),"")</f>
        <v/>
      </c>
      <c r="X44">
        <f>+IFERROR(IF(COUNT(X$13:X19),ROUND(SUMIFS(X$13:X19,$F$13:$F19,"More than 1 percentage of shareholding",$E$13:$E19,$E44),0),""),"")&lt;=IFERROR(IF(COUNT(X$13:X19),ROUND(SUMIFS(X$13:X19,$F$13:$F19,"Category",$E$13:$E19,$E44),0),""),"")</f>
        <v/>
      </c>
      <c r="Y44">
        <f>+IFERROR(IF(COUNT(Y$13:Y19),ROUND(SUMIFS(Y$13:Y19,$F$13:$F19,"More than 1 percentage of shareholding",$E$13:$E19,$E44),0),""),"")&lt;=IFERROR(IF(COUNT(Y$13:Y19),ROUND(SUMIFS(Y$13:Y19,$F$13:$F19,"Category",$E$13:$E19,$E44),0),""),"")</f>
        <v/>
      </c>
      <c r="Z44">
        <f>+IFERROR(IF(COUNT(Z$13:Z19),ROUND(SUMIFS(Z$13:Z19,$F$13:$F19,"More than 1 percentage of shareholding",$E$13:$E19,$E44),0),""),"")&lt;=IFERROR(IF(COUNT(Z$13:Z19),ROUND(SUMIFS(Z$13:Z19,$F$13:$F19,"Category",$E$13:$E19,$E44),0),""),"")</f>
        <v/>
      </c>
      <c r="AA44">
        <f>+IFERROR(IF(COUNT(AA$13:AA19),ROUND(SUMIFS(AA$13:AA19,$F$13:$F19,"More than 1 percentage of shareholding",$E$13:$E19,$E44),0),""),"")&lt;=IFERROR(IF(COUNT(AA$13:AA19),ROUND(SUMIFS(AA$13:AA19,$F$13:$F19,"Category",$E$13:$E19,$E44),0),""),"")</f>
        <v/>
      </c>
      <c r="AC44">
        <f>+IFERROR(IF(COUNT(AC$13:AC29),ROUND(SUMIFS(AC$13:AC29,$F$13:$F29,"More than 1 percentage of shareholding",$E$13:$E29,$E44),0),""),"")&lt;=IFERROR(IF(COUNT(AC$13:AC29),ROUND(SUMIFS(AC$13:AC29,$F$13:$F29,"Category",$E$13:$E29,$E44),0),""),"")</f>
        <v/>
      </c>
      <c r="AD44">
        <f>+IFERROR(IF(COUNT(AD$13:AD29),ROUND(SUMIFS(AD$13:AD29,$F$13:$F29,"More than 1 percentage of shareholding",$E$13:$E29,$E44),0),""),"")&lt;=IFERROR(IF(COUNT(AD$13:AD29),ROUND(SUMIFS(AD$13:AD29,$F$13:$F29,"Category",$E$13:$E29,$E44),0),""),"")</f>
        <v/>
      </c>
      <c r="AE44">
        <f>+IFERROR(IF(COUNT(AE$13:AE29),ROUND(SUMIFS(AE$13:AE29,$F$13:$F29,"More than 1 percentage of shareholding",$E$13:$E29,$E44),0),""),"")&lt;=IFERROR(IF(COUNT(AE$13:AE29),ROUND(SUMIFS(AE$13:AE29,$F$13:$F29,"Category",$E$13:$E29,$E44),0),""),"")</f>
        <v/>
      </c>
    </row>
    <row r="45" hidden="1">
      <c r="E45" s="364" t="inlineStr">
        <is>
          <t>HUF</t>
        </is>
      </c>
      <c r="F45">
        <f>IF(COUNTIF(E$13:E31,E45)&gt;=1,COUNTIFS(E$13:E31,E45,F$13:F31,"Category"),"")</f>
        <v/>
      </c>
      <c r="I45">
        <f>+IFERROR(IF(COUNT(I$13:I19),ROUND(SUMIFS(I$13:I19,$F$13:$F19,"More than 1 percentage of shareholding",$E$13:$E19,$E45),0),""),"")&lt;=IFERROR(IF(COUNT(I$13:I19),ROUND(SUMIFS(I$13:I19,$F$13:$F19,"Category",$E$13:$E19,$E45),0),""),"")</f>
        <v/>
      </c>
      <c r="J45">
        <f>+IFERROR(IF(COUNT(J$13:J19),ROUND(SUMIFS(J$13:J19,$F$13:$F19,"More than 1 percentage of shareholding",$E$13:$E19,$E45),0),""),"")&lt;=IFERROR(IF(COUNT(J$13:J19),ROUND(SUMIFS(J$13:J19,$F$13:$F19,"Category",$E$13:$E19,$E45),0),""),"")</f>
        <v/>
      </c>
      <c r="K45">
        <f>+IFERROR(IF(COUNT(K$13:K19),ROUND(SUMIFS(K$13:K19,$F$13:$F19,"More than 1 percentage of shareholding",$E$13:$E19,$E45),0),""),"")&lt;=IFERROR(IF(COUNT(K$13:K19),ROUND(SUMIFS(K$13:K19,$F$13:$F19,"Category",$E$13:$E19,$E45),0),""),"")</f>
        <v/>
      </c>
      <c r="L45">
        <f>+IFERROR(IF(COUNT(L$13:L19),ROUND(SUMIFS(L$13:L19,$F$13:$F19,"More than 1 percentage of shareholding",$E$13:$E19,$E45),0),""),"")&lt;=IFERROR(IF(COUNT(L$13:L19),ROUND(SUMIFS(L$13:L19,$F$13:$F19,"Category",$E$13:$E19,$E45),0),""),"")</f>
        <v/>
      </c>
      <c r="M45">
        <f>+IFERROR(IF(COUNT(M$13:M19),ROUND(SUMIFS(M$13:M19,$F$13:$F19,"More than 1 percentage of shareholding",$E$13:$E19,$E45),0),""),"")&lt;=IFERROR(IF(COUNT(M$13:M19),ROUND(SUMIFS(M$13:M19,$F$13:$F19,"Category",$E$13:$E19,$E45),0),""),"")</f>
        <v/>
      </c>
      <c r="N45">
        <f>+IFERROR(IF(COUNT(N$13:N19),ROUND(SUMIFS(N$13:N19,$F$13:$F19,"More than 1 percentage of shareholding",$E$13:$E19,$E45),0),""),"")&lt;=IFERROR(IF(COUNT(N$13:N19),ROUND(SUMIFS(N$13:N19,$F$13:$F19,"Category",$E$13:$E19,$E45),0),""),"")</f>
        <v/>
      </c>
      <c r="O45">
        <f>+IFERROR(IF(COUNT(O$13:O19),ROUND(SUMIFS(O$13:O19,$F$13:$F19,"More than 1 percentage of shareholding",$E$13:$E19,$E45),0),""),"")&lt;=IFERROR(IF(COUNT(O$13:O19),ROUND(SUMIFS(O$13:O19,$F$13:$F19,"Category",$E$13:$E19,$E45),0),""),"")</f>
        <v/>
      </c>
      <c r="P45">
        <f>+IFERROR(IF(COUNT(P$13:P19),ROUND(SUMIFS(P$13:P19,$F$13:$F19,"More than 1 percentage of shareholding",$E$13:$E19,$E45),0),""),"")&lt;=IFERROR(IF(COUNT(P$13:P19),ROUND(SUMIFS(P$13:P19,$F$13:$F19,"Category",$E$13:$E19,$E45),0),""),"")</f>
        <v/>
      </c>
      <c r="Q45">
        <f>+IFERROR(IF(COUNT(Q$13:Q19),ROUND(SUMIFS(Q$13:Q19,$F$13:$F19,"More than 1 percentage of shareholding",$E$13:$E19,$E45),0),""),"")&lt;=IFERROR(IF(COUNT(Q$13:Q19),ROUND(SUMIFS(Q$13:Q19,$F$13:$F19,"Category",$E$13:$E19,$E45),0),""),"")</f>
        <v/>
      </c>
      <c r="R45">
        <f>+IFERROR(IF(COUNT(R$13:R19),ROUND(SUMIFS(R$13:R19,$F$13:$F19,"More than 1 percentage of shareholding",$E$13:$E19,$E45),0),""),"")&lt;=IFERROR(IF(COUNT(R$13:R19),ROUND(SUMIFS(R$13:R19,$F$13:$F19,"Category",$E$13:$E19,$E45),0),""),"")</f>
        <v/>
      </c>
      <c r="S45">
        <f>+IFERROR(IF(COUNT(S$13:S19),ROUND(SUMIFS(S$13:S19,$F$13:$F19,"More than 1 percentage of shareholding",$E$13:$E19,$E45),0),""),"")&lt;=IFERROR(IF(COUNT(S$13:S19),ROUND(SUMIFS(S$13:S19,$F$13:$F19,"Category",$E$13:$E19,$E45),0),""),"")</f>
        <v/>
      </c>
      <c r="T45">
        <f>+IFERROR(IF(COUNT(T$13:T19),ROUND(SUMIFS(T$13:T19,$F$13:$F19,"More than 1 percentage of shareholding",$E$13:$E19,$E45),0),""),"")&lt;=IFERROR(IF(COUNT(T$13:T19),ROUND(SUMIFS(T$13:T19,$F$13:$F19,"Category",$E$13:$E19,$E45),0),""),"")</f>
        <v/>
      </c>
      <c r="U45">
        <f>+IFERROR(IF(COUNT(U$13:U19),ROUND(SUMIFS(U$13:U19,$F$13:$F19,"More than 1 percentage of shareholding",$E$13:$E19,$E45),0),""),"")&lt;=IFERROR(IF(COUNT(U$13:U19),ROUND(SUMIFS(U$13:U19,$F$13:$F19,"Category",$E$13:$E19,$E45),0),""),"")</f>
        <v/>
      </c>
      <c r="V45">
        <f>+IFERROR(IF(COUNT(V$13:V19),ROUND(SUMIFS(V$13:V19,$F$13:$F19,"More than 1 percentage of shareholding",$E$13:$E19,$E45),0),""),"")&lt;=IFERROR(IF(COUNT(V$13:V19),ROUND(SUMIFS(V$13:V19,$F$13:$F19,"Category",$E$13:$E19,$E45),0),""),"")</f>
        <v/>
      </c>
      <c r="W45">
        <f>+IFERROR(IF(COUNT(W$13:W19),ROUND(SUMIFS(W$13:W19,$F$13:$F19,"More than 1 percentage of shareholding",$E$13:$E19,$E45),0),""),"")&lt;=IFERROR(IF(COUNT(W$13:W19),ROUND(SUMIFS(W$13:W19,$F$13:$F19,"Category",$E$13:$E19,$E45),0),""),"")</f>
        <v/>
      </c>
      <c r="X45">
        <f>+IFERROR(IF(COUNT(X$13:X19),ROUND(SUMIFS(X$13:X19,$F$13:$F19,"More than 1 percentage of shareholding",$E$13:$E19,$E45),0),""),"")&lt;=IFERROR(IF(COUNT(X$13:X19),ROUND(SUMIFS(X$13:X19,$F$13:$F19,"Category",$E$13:$E19,$E45),0),""),"")</f>
        <v/>
      </c>
      <c r="Y45">
        <f>+IFERROR(IF(COUNT(Y$13:Y19),ROUND(SUMIFS(Y$13:Y19,$F$13:$F19,"More than 1 percentage of shareholding",$E$13:$E19,$E45),0),""),"")&lt;=IFERROR(IF(COUNT(Y$13:Y19),ROUND(SUMIFS(Y$13:Y19,$F$13:$F19,"Category",$E$13:$E19,$E45),0),""),"")</f>
        <v/>
      </c>
      <c r="Z45">
        <f>+IFERROR(IF(COUNT(Z$13:Z19),ROUND(SUMIFS(Z$13:Z19,$F$13:$F19,"More than 1 percentage of shareholding",$E$13:$E19,$E45),0),""),"")&lt;=IFERROR(IF(COUNT(Z$13:Z19),ROUND(SUMIFS(Z$13:Z19,$F$13:$F19,"Category",$E$13:$E19,$E45),0),""),"")</f>
        <v/>
      </c>
      <c r="AA45">
        <f>+IFERROR(IF(COUNT(AA$13:AA19),ROUND(SUMIFS(AA$13:AA19,$F$13:$F19,"More than 1 percentage of shareholding",$E$13:$E19,$E45),0),""),"")&lt;=IFERROR(IF(COUNT(AA$13:AA19),ROUND(SUMIFS(AA$13:AA19,$F$13:$F19,"Category",$E$13:$E19,$E45),0),""),"")</f>
        <v/>
      </c>
      <c r="AC45">
        <f>+IFERROR(IF(COUNT(AC$13:AC30),ROUND(SUMIFS(AC$13:AC30,$F$13:$F30,"More than 1 percentage of shareholding",$E$13:$E30,$E45),0),""),"")&lt;=IFERROR(IF(COUNT(AC$13:AC30),ROUND(SUMIFS(AC$13:AC30,$F$13:$F30,"Category",$E$13:$E30,$E45),0),""),"")</f>
        <v/>
      </c>
      <c r="AD45">
        <f>+IFERROR(IF(COUNT(AD$13:AD30),ROUND(SUMIFS(AD$13:AD30,$F$13:$F30,"More than 1 percentage of shareholding",$E$13:$E30,$E45),0),""),"")&lt;=IFERROR(IF(COUNT(AD$13:AD30),ROUND(SUMIFS(AD$13:AD30,$F$13:$F30,"Category",$E$13:$E30,$E45),0),""),"")</f>
        <v/>
      </c>
      <c r="AE45">
        <f>+IFERROR(IF(COUNT(AE$13:AE30),ROUND(SUMIFS(AE$13:AE30,$F$13:$F30,"More than 1 percentage of shareholding",$E$13:$E30,$E45),0),""),"")&lt;=IFERROR(IF(COUNT(AE$13:AE30),ROUND(SUMIFS(AE$13:AE30,$F$13:$F30,"Category",$E$13:$E30,$E45),0),""),"")</f>
        <v/>
      </c>
    </row>
    <row r="46" hidden="1">
      <c r="E46" s="364" t="inlineStr">
        <is>
          <t>LLP</t>
        </is>
      </c>
      <c r="F46">
        <f>IF(COUNTIF(E$13:E33,E46)&gt;=1,COUNTIFS(E$13:E33,E46,F$13:F33,"Category"),"")</f>
        <v/>
      </c>
      <c r="I46">
        <f>+IFERROR(IF(COUNT(I$13:I19),ROUND(SUMIFS(I$13:I19,$F$13:$F19,"More than 1 percentage of shareholding",$E$13:$E19,$E46),0),""),"")&lt;=IFERROR(IF(COUNT(I$13:I19),ROUND(SUMIFS(I$13:I19,$F$13:$F19,"Category",$E$13:$E19,$E46),0),""),"")</f>
        <v/>
      </c>
      <c r="J46">
        <f>+IFERROR(IF(COUNT(J$13:J19),ROUND(SUMIFS(J$13:J19,$F$13:$F19,"More than 1 percentage of shareholding",$E$13:$E19,$E46),0),""),"")&lt;=IFERROR(IF(COUNT(J$13:J19),ROUND(SUMIFS(J$13:J19,$F$13:$F19,"Category",$E$13:$E19,$E46),0),""),"")</f>
        <v/>
      </c>
      <c r="K46">
        <f>+IFERROR(IF(COUNT(K$13:K19),ROUND(SUMIFS(K$13:K19,$F$13:$F19,"More than 1 percentage of shareholding",$E$13:$E19,$E46),0),""),"")&lt;=IFERROR(IF(COUNT(K$13:K19),ROUND(SUMIFS(K$13:K19,$F$13:$F19,"Category",$E$13:$E19,$E46),0),""),"")</f>
        <v/>
      </c>
      <c r="L46">
        <f>+IFERROR(IF(COUNT(L$13:L19),ROUND(SUMIFS(L$13:L19,$F$13:$F19,"More than 1 percentage of shareholding",$E$13:$E19,$E46),0),""),"")&lt;=IFERROR(IF(COUNT(L$13:L19),ROUND(SUMIFS(L$13:L19,$F$13:$F19,"Category",$E$13:$E19,$E46),0),""),"")</f>
        <v/>
      </c>
      <c r="M46">
        <f>+IFERROR(IF(COUNT(M$13:M19),ROUND(SUMIFS(M$13:M19,$F$13:$F19,"More than 1 percentage of shareholding",$E$13:$E19,$E46),0),""),"")&lt;=IFERROR(IF(COUNT(M$13:M19),ROUND(SUMIFS(M$13:M19,$F$13:$F19,"Category",$E$13:$E19,$E46),0),""),"")</f>
        <v/>
      </c>
      <c r="N46">
        <f>+IFERROR(IF(COUNT(N$13:N19),ROUND(SUMIFS(N$13:N19,$F$13:$F19,"More than 1 percentage of shareholding",$E$13:$E19,$E46),0),""),"")&lt;=IFERROR(IF(COUNT(N$13:N19),ROUND(SUMIFS(N$13:N19,$F$13:$F19,"Category",$E$13:$E19,$E46),0),""),"")</f>
        <v/>
      </c>
      <c r="O46">
        <f>+IFERROR(IF(COUNT(O$13:O19),ROUND(SUMIFS(O$13:O19,$F$13:$F19,"More than 1 percentage of shareholding",$E$13:$E19,$E46),0),""),"")&lt;=IFERROR(IF(COUNT(O$13:O19),ROUND(SUMIFS(O$13:O19,$F$13:$F19,"Category",$E$13:$E19,$E46),0),""),"")</f>
        <v/>
      </c>
      <c r="P46">
        <f>+IFERROR(IF(COUNT(P$13:P19),ROUND(SUMIFS(P$13:P19,$F$13:$F19,"More than 1 percentage of shareholding",$E$13:$E19,$E46),0),""),"")&lt;=IFERROR(IF(COUNT(P$13:P19),ROUND(SUMIFS(P$13:P19,$F$13:$F19,"Category",$E$13:$E19,$E46),0),""),"")</f>
        <v/>
      </c>
      <c r="Q46">
        <f>+IFERROR(IF(COUNT(Q$13:Q19),ROUND(SUMIFS(Q$13:Q19,$F$13:$F19,"More than 1 percentage of shareholding",$E$13:$E19,$E46),0),""),"")&lt;=IFERROR(IF(COUNT(Q$13:Q19),ROUND(SUMIFS(Q$13:Q19,$F$13:$F19,"Category",$E$13:$E19,$E46),0),""),"")</f>
        <v/>
      </c>
      <c r="R46">
        <f>+IFERROR(IF(COUNT(R$13:R19),ROUND(SUMIFS(R$13:R19,$F$13:$F19,"More than 1 percentage of shareholding",$E$13:$E19,$E46),0),""),"")&lt;=IFERROR(IF(COUNT(R$13:R19),ROUND(SUMIFS(R$13:R19,$F$13:$F19,"Category",$E$13:$E19,$E46),0),""),"")</f>
        <v/>
      </c>
      <c r="S46">
        <f>+IFERROR(IF(COUNT(S$13:S19),ROUND(SUMIFS(S$13:S19,$F$13:$F19,"More than 1 percentage of shareholding",$E$13:$E19,$E46),0),""),"")&lt;=IFERROR(IF(COUNT(S$13:S19),ROUND(SUMIFS(S$13:S19,$F$13:$F19,"Category",$E$13:$E19,$E46),0),""),"")</f>
        <v/>
      </c>
      <c r="T46">
        <f>+IFERROR(IF(COUNT(T$13:T19),ROUND(SUMIFS(T$13:T19,$F$13:$F19,"More than 1 percentage of shareholding",$E$13:$E19,$E46),0),""),"")&lt;=IFERROR(IF(COUNT(T$13:T19),ROUND(SUMIFS(T$13:T19,$F$13:$F19,"Category",$E$13:$E19,$E46),0),""),"")</f>
        <v/>
      </c>
      <c r="U46">
        <f>+IFERROR(IF(COUNT(U$13:U19),ROUND(SUMIFS(U$13:U19,$F$13:$F19,"More than 1 percentage of shareholding",$E$13:$E19,$E46),0),""),"")&lt;=IFERROR(IF(COUNT(U$13:U19),ROUND(SUMIFS(U$13:U19,$F$13:$F19,"Category",$E$13:$E19,$E46),0),""),"")</f>
        <v/>
      </c>
      <c r="V46">
        <f>+IFERROR(IF(COUNT(V$13:V19),ROUND(SUMIFS(V$13:V19,$F$13:$F19,"More than 1 percentage of shareholding",$E$13:$E19,$E46),0),""),"")&lt;=IFERROR(IF(COUNT(V$13:V19),ROUND(SUMIFS(V$13:V19,$F$13:$F19,"Category",$E$13:$E19,$E46),0),""),"")</f>
        <v/>
      </c>
      <c r="W46">
        <f>+IFERROR(IF(COUNT(W$13:W19),ROUND(SUMIFS(W$13:W19,$F$13:$F19,"More than 1 percentage of shareholding",$E$13:$E19,$E46),0),""),"")&lt;=IFERROR(IF(COUNT(W$13:W19),ROUND(SUMIFS(W$13:W19,$F$13:$F19,"Category",$E$13:$E19,$E46),0),""),"")</f>
        <v/>
      </c>
      <c r="X46">
        <f>+IFERROR(IF(COUNT(X$13:X19),ROUND(SUMIFS(X$13:X19,$F$13:$F19,"More than 1 percentage of shareholding",$E$13:$E19,$E46),0),""),"")&lt;=IFERROR(IF(COUNT(X$13:X19),ROUND(SUMIFS(X$13:X19,$F$13:$F19,"Category",$E$13:$E19,$E46),0),""),"")</f>
        <v/>
      </c>
      <c r="Y46">
        <f>+IFERROR(IF(COUNT(Y$13:Y19),ROUND(SUMIFS(Y$13:Y19,$F$13:$F19,"More than 1 percentage of shareholding",$E$13:$E19,$E46),0),""),"")&lt;=IFERROR(IF(COUNT(Y$13:Y19),ROUND(SUMIFS(Y$13:Y19,$F$13:$F19,"Category",$E$13:$E19,$E46),0),""),"")</f>
        <v/>
      </c>
      <c r="Z46">
        <f>+IFERROR(IF(COUNT(Z$13:Z19),ROUND(SUMIFS(Z$13:Z19,$F$13:$F19,"More than 1 percentage of shareholding",$E$13:$E19,$E46),0),""),"")&lt;=IFERROR(IF(COUNT(Z$13:Z19),ROUND(SUMIFS(Z$13:Z19,$F$13:$F19,"Category",$E$13:$E19,$E46),0),""),"")</f>
        <v/>
      </c>
      <c r="AA46">
        <f>+IFERROR(IF(COUNT(AA$13:AA19),ROUND(SUMIFS(AA$13:AA19,$F$13:$F19,"More than 1 percentage of shareholding",$E$13:$E19,$E46),0),""),"")&lt;=IFERROR(IF(COUNT(AA$13:AA19),ROUND(SUMIFS(AA$13:AA19,$F$13:$F19,"Category",$E$13:$E19,$E46),0),""),"")</f>
        <v/>
      </c>
      <c r="AC46">
        <f>+IFERROR(IF(COUNT(AC$13:AC31),ROUND(SUMIFS(AC$13:AC31,$F$13:$F31,"More than 1 percentage of shareholding",$E$13:$E31,$E46),0),""),"")&lt;=IFERROR(IF(COUNT(AC$13:AC31),ROUND(SUMIFS(AC$13:AC31,$F$13:$F31,"Category",$E$13:$E31,$E46),0),""),"")</f>
        <v/>
      </c>
      <c r="AD46">
        <f>+IFERROR(IF(COUNT(AD$13:AD31),ROUND(SUMIFS(AD$13:AD31,$F$13:$F31,"More than 1 percentage of shareholding",$E$13:$E31,$E46),0),""),"")&lt;=IFERROR(IF(COUNT(AD$13:AD31),ROUND(SUMIFS(AD$13:AD31,$F$13:$F31,"Category",$E$13:$E31,$E46),0),""),"")</f>
        <v/>
      </c>
      <c r="AE46">
        <f>+IFERROR(IF(COUNT(AE$13:AE31),ROUND(SUMIFS(AE$13:AE31,$F$13:$F31,"More than 1 percentage of shareholding",$E$13:$E31,$E46),0),""),"")&lt;=IFERROR(IF(COUNT(AE$13:AE31),ROUND(SUMIFS(AE$13:AE31,$F$13:$F31,"Category",$E$13:$E31,$E46),0),""),"")</f>
        <v/>
      </c>
    </row>
    <row r="47" hidden="1">
      <c r="E47" s="364" t="inlineStr">
        <is>
          <t>Market Maker</t>
        </is>
      </c>
      <c r="F47">
        <f>IF(COUNTIF(E$13:E34,E47)&gt;=1,COUNTIFS(E$13:E34,E47,F$13:F34,"Category"),"")</f>
        <v/>
      </c>
      <c r="I47">
        <f>+IFERROR(IF(COUNT(I$13:I19),ROUND(SUMIFS(I$13:I19,$F$13:$F19,"More than 1 percentage of shareholding",$E$13:$E19,$E47),0),""),"")&lt;=IFERROR(IF(COUNT(I$13:I19),ROUND(SUMIFS(I$13:I19,$F$13:$F19,"Category",$E$13:$E19,$E47),0),""),"")</f>
        <v/>
      </c>
      <c r="J47">
        <f>+IFERROR(IF(COUNT(J$13:J19),ROUND(SUMIFS(J$13:J19,$F$13:$F19,"More than 1 percentage of shareholding",$E$13:$E19,$E47),0),""),"")&lt;=IFERROR(IF(COUNT(J$13:J19),ROUND(SUMIFS(J$13:J19,$F$13:$F19,"Category",$E$13:$E19,$E47),0),""),"")</f>
        <v/>
      </c>
      <c r="K47">
        <f>+IFERROR(IF(COUNT(K$13:K19),ROUND(SUMIFS(K$13:K19,$F$13:$F19,"More than 1 percentage of shareholding",$E$13:$E19,$E47),0),""),"")&lt;=IFERROR(IF(COUNT(K$13:K19),ROUND(SUMIFS(K$13:K19,$F$13:$F19,"Category",$E$13:$E19,$E47),0),""),"")</f>
        <v/>
      </c>
      <c r="L47">
        <f>+IFERROR(IF(COUNT(L$13:L19),ROUND(SUMIFS(L$13:L19,$F$13:$F19,"More than 1 percentage of shareholding",$E$13:$E19,$E47),0),""),"")&lt;=IFERROR(IF(COUNT(L$13:L19),ROUND(SUMIFS(L$13:L19,$F$13:$F19,"Category",$E$13:$E19,$E47),0),""),"")</f>
        <v/>
      </c>
      <c r="M47">
        <f>+IFERROR(IF(COUNT(M$13:M19),ROUND(SUMIFS(M$13:M19,$F$13:$F19,"More than 1 percentage of shareholding",$E$13:$E19,$E47),0),""),"")&lt;=IFERROR(IF(COUNT(M$13:M19),ROUND(SUMIFS(M$13:M19,$F$13:$F19,"Category",$E$13:$E19,$E47),0),""),"")</f>
        <v/>
      </c>
      <c r="N47">
        <f>+IFERROR(IF(COUNT(N$13:N19),ROUND(SUMIFS(N$13:N19,$F$13:$F19,"More than 1 percentage of shareholding",$E$13:$E19,$E47),0),""),"")&lt;=IFERROR(IF(COUNT(N$13:N19),ROUND(SUMIFS(N$13:N19,$F$13:$F19,"Category",$E$13:$E19,$E47),0),""),"")</f>
        <v/>
      </c>
      <c r="O47">
        <f>+IFERROR(IF(COUNT(O$13:O19),ROUND(SUMIFS(O$13:O19,$F$13:$F19,"More than 1 percentage of shareholding",$E$13:$E19,$E47),0),""),"")&lt;=IFERROR(IF(COUNT(O$13:O19),ROUND(SUMIFS(O$13:O19,$F$13:$F19,"Category",$E$13:$E19,$E47),0),""),"")</f>
        <v/>
      </c>
      <c r="P47">
        <f>+IFERROR(IF(COUNT(P$13:P19),ROUND(SUMIFS(P$13:P19,$F$13:$F19,"More than 1 percentage of shareholding",$E$13:$E19,$E47),0),""),"")&lt;=IFERROR(IF(COUNT(P$13:P19),ROUND(SUMIFS(P$13:P19,$F$13:$F19,"Category",$E$13:$E19,$E47),0),""),"")</f>
        <v/>
      </c>
      <c r="Q47">
        <f>+IFERROR(IF(COUNT(Q$13:Q19),ROUND(SUMIFS(Q$13:Q19,$F$13:$F19,"More than 1 percentage of shareholding",$E$13:$E19,$E47),0),""),"")&lt;=IFERROR(IF(COUNT(Q$13:Q19),ROUND(SUMIFS(Q$13:Q19,$F$13:$F19,"Category",$E$13:$E19,$E47),0),""),"")</f>
        <v/>
      </c>
      <c r="R47">
        <f>+IFERROR(IF(COUNT(R$13:R19),ROUND(SUMIFS(R$13:R19,$F$13:$F19,"More than 1 percentage of shareholding",$E$13:$E19,$E47),0),""),"")&lt;=IFERROR(IF(COUNT(R$13:R19),ROUND(SUMIFS(R$13:R19,$F$13:$F19,"Category",$E$13:$E19,$E47),0),""),"")</f>
        <v/>
      </c>
      <c r="S47">
        <f>+IFERROR(IF(COUNT(S$13:S19),ROUND(SUMIFS(S$13:S19,$F$13:$F19,"More than 1 percentage of shareholding",$E$13:$E19,$E47),0),""),"")&lt;=IFERROR(IF(COUNT(S$13:S19),ROUND(SUMIFS(S$13:S19,$F$13:$F19,"Category",$E$13:$E19,$E47),0),""),"")</f>
        <v/>
      </c>
      <c r="T47">
        <f>+IFERROR(IF(COUNT(T$13:T19),ROUND(SUMIFS(T$13:T19,$F$13:$F19,"More than 1 percentage of shareholding",$E$13:$E19,$E47),0),""),"")&lt;=IFERROR(IF(COUNT(T$13:T19),ROUND(SUMIFS(T$13:T19,$F$13:$F19,"Category",$E$13:$E19,$E47),0),""),"")</f>
        <v/>
      </c>
      <c r="U47">
        <f>+IFERROR(IF(COUNT(U$13:U19),ROUND(SUMIFS(U$13:U19,$F$13:$F19,"More than 1 percentage of shareholding",$E$13:$E19,$E47),0),""),"")&lt;=IFERROR(IF(COUNT(U$13:U19),ROUND(SUMIFS(U$13:U19,$F$13:$F19,"Category",$E$13:$E19,$E47),0),""),"")</f>
        <v/>
      </c>
      <c r="V47">
        <f>+IFERROR(IF(COUNT(V$13:V19),ROUND(SUMIFS(V$13:V19,$F$13:$F19,"More than 1 percentage of shareholding",$E$13:$E19,$E47),0),""),"")&lt;=IFERROR(IF(COUNT(V$13:V19),ROUND(SUMIFS(V$13:V19,$F$13:$F19,"Category",$E$13:$E19,$E47),0),""),"")</f>
        <v/>
      </c>
      <c r="W47">
        <f>+IFERROR(IF(COUNT(W$13:W19),ROUND(SUMIFS(W$13:W19,$F$13:$F19,"More than 1 percentage of shareholding",$E$13:$E19,$E47),0),""),"")&lt;=IFERROR(IF(COUNT(W$13:W19),ROUND(SUMIFS(W$13:W19,$F$13:$F19,"Category",$E$13:$E19,$E47),0),""),"")</f>
        <v/>
      </c>
      <c r="X47">
        <f>+IFERROR(IF(COUNT(X$13:X19),ROUND(SUMIFS(X$13:X19,$F$13:$F19,"More than 1 percentage of shareholding",$E$13:$E19,$E47),0),""),"")&lt;=IFERROR(IF(COUNT(X$13:X19),ROUND(SUMIFS(X$13:X19,$F$13:$F19,"Category",$E$13:$E19,$E47),0),""),"")</f>
        <v/>
      </c>
      <c r="Y47">
        <f>+IFERROR(IF(COUNT(Y$13:Y19),ROUND(SUMIFS(Y$13:Y19,$F$13:$F19,"More than 1 percentage of shareholding",$E$13:$E19,$E47),0),""),"")&lt;=IFERROR(IF(COUNT(Y$13:Y19),ROUND(SUMIFS(Y$13:Y19,$F$13:$F19,"Category",$E$13:$E19,$E47),0),""),"")</f>
        <v/>
      </c>
      <c r="Z47">
        <f>+IFERROR(IF(COUNT(Z$13:Z19),ROUND(SUMIFS(Z$13:Z19,$F$13:$F19,"More than 1 percentage of shareholding",$E$13:$E19,$E47),0),""),"")&lt;=IFERROR(IF(COUNT(Z$13:Z19),ROUND(SUMIFS(Z$13:Z19,$F$13:$F19,"Category",$E$13:$E19,$E47),0),""),"")</f>
        <v/>
      </c>
      <c r="AA47">
        <f>+IFERROR(IF(COUNT(AA$13:AA19),ROUND(SUMIFS(AA$13:AA19,$F$13:$F19,"More than 1 percentage of shareholding",$E$13:$E19,$E47),0),""),"")&lt;=IFERROR(IF(COUNT(AA$13:AA19),ROUND(SUMIFS(AA$13:AA19,$F$13:$F19,"Category",$E$13:$E19,$E47),0),""),"")</f>
        <v/>
      </c>
      <c r="AC47">
        <f>+IFERROR(IF(COUNT(AC$13:AC32),ROUND(SUMIFS(AC$13:AC32,$F$13:$F32,"More than 1 percentage of shareholding",$E$13:$E32,$E47),0),""),"")&lt;=IFERROR(IF(COUNT(AC$13:AC32),ROUND(SUMIFS(AC$13:AC32,$F$13:$F32,"Category",$E$13:$E32,$E47),0),""),"")</f>
        <v/>
      </c>
      <c r="AD47">
        <f>+IFERROR(IF(COUNT(AD$13:AD32),ROUND(SUMIFS(AD$13:AD32,$F$13:$F32,"More than 1 percentage of shareholding",$E$13:$E32,$E47),0),""),"")&lt;=IFERROR(IF(COUNT(AD$13:AD32),ROUND(SUMIFS(AD$13:AD32,$F$13:$F32,"Category",$E$13:$E32,$E47),0),""),"")</f>
        <v/>
      </c>
      <c r="AE47">
        <f>+IFERROR(IF(COUNT(AE$13:AE32),ROUND(SUMIFS(AE$13:AE32,$F$13:$F32,"More than 1 percentage of shareholding",$E$13:$E32,$E47),0),""),"")&lt;=IFERROR(IF(COUNT(AE$13:AE32),ROUND(SUMIFS(AE$13:AE32,$F$13:$F32,"Category",$E$13:$E32,$E47),0),""),"")</f>
        <v/>
      </c>
    </row>
    <row r="48" hidden="1">
      <c r="E48" s="364" t="inlineStr">
        <is>
          <t>NSDL or CDSL Transit</t>
        </is>
      </c>
      <c r="F48">
        <f>IF(COUNTIF(E$13:E35,E48)&gt;=1,COUNTIFS(E$13:E35,E48,F$13:F35,"Category"),"")</f>
        <v/>
      </c>
      <c r="I48">
        <f>+IFERROR(IF(COUNT(I$13:I19),ROUND(SUMIFS(I$13:I19,$F$13:$F19,"More than 1 percentage of shareholding",$E$13:$E19,$E48),0),""),"")&lt;=IFERROR(IF(COUNT(I$13:I19),ROUND(SUMIFS(I$13:I19,$F$13:$F19,"Category",$E$13:$E19,$E48),0),""),"")</f>
        <v/>
      </c>
      <c r="J48">
        <f>+IFERROR(IF(COUNT(J$13:J19),ROUND(SUMIFS(J$13:J19,$F$13:$F19,"More than 1 percentage of shareholding",$E$13:$E19,$E48),0),""),"")&lt;=IFERROR(IF(COUNT(J$13:J19),ROUND(SUMIFS(J$13:J19,$F$13:$F19,"Category",$E$13:$E19,$E48),0),""),"")</f>
        <v/>
      </c>
      <c r="K48">
        <f>+IFERROR(IF(COUNT(K$13:K19),ROUND(SUMIFS(K$13:K19,$F$13:$F19,"More than 1 percentage of shareholding",$E$13:$E19,$E48),0),""),"")&lt;=IFERROR(IF(COUNT(K$13:K19),ROUND(SUMIFS(K$13:K19,$F$13:$F19,"Category",$E$13:$E19,$E48),0),""),"")</f>
        <v/>
      </c>
      <c r="L48">
        <f>+IFERROR(IF(COUNT(L$13:L19),ROUND(SUMIFS(L$13:L19,$F$13:$F19,"More than 1 percentage of shareholding",$E$13:$E19,$E48),0),""),"")&lt;=IFERROR(IF(COUNT(L$13:L19),ROUND(SUMIFS(L$13:L19,$F$13:$F19,"Category",$E$13:$E19,$E48),0),""),"")</f>
        <v/>
      </c>
      <c r="M48">
        <f>+IFERROR(IF(COUNT(M$13:M19),ROUND(SUMIFS(M$13:M19,$F$13:$F19,"More than 1 percentage of shareholding",$E$13:$E19,$E48),0),""),"")&lt;=IFERROR(IF(COUNT(M$13:M19),ROUND(SUMIFS(M$13:M19,$F$13:$F19,"Category",$E$13:$E19,$E48),0),""),"")</f>
        <v/>
      </c>
      <c r="N48">
        <f>+IFERROR(IF(COUNT(N$13:N19),ROUND(SUMIFS(N$13:N19,$F$13:$F19,"More than 1 percentage of shareholding",$E$13:$E19,$E48),0),""),"")&lt;=IFERROR(IF(COUNT(N$13:N19),ROUND(SUMIFS(N$13:N19,$F$13:$F19,"Category",$E$13:$E19,$E48),0),""),"")</f>
        <v/>
      </c>
      <c r="O48">
        <f>+IFERROR(IF(COUNT(O$13:O19),ROUND(SUMIFS(O$13:O19,$F$13:$F19,"More than 1 percentage of shareholding",$E$13:$E19,$E48),0),""),"")&lt;=IFERROR(IF(COUNT(O$13:O19),ROUND(SUMIFS(O$13:O19,$F$13:$F19,"Category",$E$13:$E19,$E48),0),""),"")</f>
        <v/>
      </c>
      <c r="P48">
        <f>+IFERROR(IF(COUNT(P$13:P19),ROUND(SUMIFS(P$13:P19,$F$13:$F19,"More than 1 percentage of shareholding",$E$13:$E19,$E48),0),""),"")&lt;=IFERROR(IF(COUNT(P$13:P19),ROUND(SUMIFS(P$13:P19,$F$13:$F19,"Category",$E$13:$E19,$E48),0),""),"")</f>
        <v/>
      </c>
      <c r="Q48">
        <f>+IFERROR(IF(COUNT(Q$13:Q19),ROUND(SUMIFS(Q$13:Q19,$F$13:$F19,"More than 1 percentage of shareholding",$E$13:$E19,$E48),0),""),"")&lt;=IFERROR(IF(COUNT(Q$13:Q19),ROUND(SUMIFS(Q$13:Q19,$F$13:$F19,"Category",$E$13:$E19,$E48),0),""),"")</f>
        <v/>
      </c>
      <c r="R48">
        <f>+IFERROR(IF(COUNT(R$13:R19),ROUND(SUMIFS(R$13:R19,$F$13:$F19,"More than 1 percentage of shareholding",$E$13:$E19,$E48),0),""),"")&lt;=IFERROR(IF(COUNT(R$13:R19),ROUND(SUMIFS(R$13:R19,$F$13:$F19,"Category",$E$13:$E19,$E48),0),""),"")</f>
        <v/>
      </c>
      <c r="S48">
        <f>+IFERROR(IF(COUNT(S$13:S19),ROUND(SUMIFS(S$13:S19,$F$13:$F19,"More than 1 percentage of shareholding",$E$13:$E19,$E48),0),""),"")&lt;=IFERROR(IF(COUNT(S$13:S19),ROUND(SUMIFS(S$13:S19,$F$13:$F19,"Category",$E$13:$E19,$E48),0),""),"")</f>
        <v/>
      </c>
      <c r="T48">
        <f>+IFERROR(IF(COUNT(T$13:T19),ROUND(SUMIFS(T$13:T19,$F$13:$F19,"More than 1 percentage of shareholding",$E$13:$E19,$E48),0),""),"")&lt;=IFERROR(IF(COUNT(T$13:T19),ROUND(SUMIFS(T$13:T19,$F$13:$F19,"Category",$E$13:$E19,$E48),0),""),"")</f>
        <v/>
      </c>
      <c r="U48">
        <f>+IFERROR(IF(COUNT(U$13:U19),ROUND(SUMIFS(U$13:U19,$F$13:$F19,"More than 1 percentage of shareholding",$E$13:$E19,$E48),0),""),"")&lt;=IFERROR(IF(COUNT(U$13:U19),ROUND(SUMIFS(U$13:U19,$F$13:$F19,"Category",$E$13:$E19,$E48),0),""),"")</f>
        <v/>
      </c>
      <c r="V48">
        <f>+IFERROR(IF(COUNT(V$13:V19),ROUND(SUMIFS(V$13:V19,$F$13:$F19,"More than 1 percentage of shareholding",$E$13:$E19,$E48),0),""),"")&lt;=IFERROR(IF(COUNT(V$13:V19),ROUND(SUMIFS(V$13:V19,$F$13:$F19,"Category",$E$13:$E19,$E48),0),""),"")</f>
        <v/>
      </c>
      <c r="W48">
        <f>+IFERROR(IF(COUNT(W$13:W19),ROUND(SUMIFS(W$13:W19,$F$13:$F19,"More than 1 percentage of shareholding",$E$13:$E19,$E48),0),""),"")&lt;=IFERROR(IF(COUNT(W$13:W19),ROUND(SUMIFS(W$13:W19,$F$13:$F19,"Category",$E$13:$E19,$E48),0),""),"")</f>
        <v/>
      </c>
      <c r="X48">
        <f>+IFERROR(IF(COUNT(X$13:X19),ROUND(SUMIFS(X$13:X19,$F$13:$F19,"More than 1 percentage of shareholding",$E$13:$E19,$E48),0),""),"")&lt;=IFERROR(IF(COUNT(X$13:X19),ROUND(SUMIFS(X$13:X19,$F$13:$F19,"Category",$E$13:$E19,$E48),0),""),"")</f>
        <v/>
      </c>
      <c r="Y48">
        <f>+IFERROR(IF(COUNT(Y$13:Y19),ROUND(SUMIFS(Y$13:Y19,$F$13:$F19,"More than 1 percentage of shareholding",$E$13:$E19,$E48),0),""),"")&lt;=IFERROR(IF(COUNT(Y$13:Y19),ROUND(SUMIFS(Y$13:Y19,$F$13:$F19,"Category",$E$13:$E19,$E48),0),""),"")</f>
        <v/>
      </c>
      <c r="Z48">
        <f>+IFERROR(IF(COUNT(Z$13:Z19),ROUND(SUMIFS(Z$13:Z19,$F$13:$F19,"More than 1 percentage of shareholding",$E$13:$E19,$E48),0),""),"")&lt;=IFERROR(IF(COUNT(Z$13:Z19),ROUND(SUMIFS(Z$13:Z19,$F$13:$F19,"Category",$E$13:$E19,$E48),0),""),"")</f>
        <v/>
      </c>
      <c r="AA48">
        <f>+IFERROR(IF(COUNT(AA$13:AA19),ROUND(SUMIFS(AA$13:AA19,$F$13:$F19,"More than 1 percentage of shareholding",$E$13:$E19,$E48),0),""),"")&lt;=IFERROR(IF(COUNT(AA$13:AA19),ROUND(SUMIFS(AA$13:AA19,$F$13:$F19,"Category",$E$13:$E19,$E48),0),""),"")</f>
        <v/>
      </c>
      <c r="AC48">
        <f>+IFERROR(IF(COUNT(AC$13:AC33),ROUND(SUMIFS(AC$13:AC33,$F$13:$F33,"More than 1 percentage of shareholding",$E$13:$E33,$E48),0),""),"")&lt;=IFERROR(IF(COUNT(AC$13:AC33),ROUND(SUMIFS(AC$13:AC33,$F$13:$F33,"Category",$E$13:$E33,$E48),0),""),"")</f>
        <v/>
      </c>
      <c r="AD48">
        <f>+IFERROR(IF(COUNT(AD$13:AD33),ROUND(SUMIFS(AD$13:AD33,$F$13:$F33,"More than 1 percentage of shareholding",$E$13:$E33,$E48),0),""),"")&lt;=IFERROR(IF(COUNT(AD$13:AD33),ROUND(SUMIFS(AD$13:AD33,$F$13:$F33,"Category",$E$13:$E33,$E48),0),""),"")</f>
        <v/>
      </c>
      <c r="AE48">
        <f>+IFERROR(IF(COUNT(AE$13:AE33),ROUND(SUMIFS(AE$13:AE33,$F$13:$F33,"More than 1 percentage of shareholding",$E$13:$E33,$E48),0),""),"")&lt;=IFERROR(IF(COUNT(AE$13:AE33),ROUND(SUMIFS(AE$13:AE33,$F$13:$F33,"Category",$E$13:$E33,$E48),0),""),"")</f>
        <v/>
      </c>
    </row>
    <row r="49" hidden="1">
      <c r="E49" s="364" t="inlineStr">
        <is>
          <t>Others</t>
        </is>
      </c>
      <c r="F49">
        <f>IF(COUNTIF(E$13:E36,E49)&gt;=1,COUNTIFS(E$13:E36,E49,F$13:F36,"Category"),"")</f>
        <v/>
      </c>
      <c r="I49">
        <f>+IFERROR(IF(COUNT(I$13:I19),ROUND(SUMIFS(I$13:I19,$F$13:$F19,"More than 1 percentage of shareholding",$E$13:$E19,$E49),0),""),"")&lt;=IFERROR(IF(COUNT(I$13:I19),ROUND(SUMIFS(I$13:I19,$F$13:$F19,"Category",$E$13:$E19,$E49),0),""),"")</f>
        <v/>
      </c>
      <c r="J49">
        <f>+IFERROR(IF(COUNT(J$13:J19),ROUND(SUMIFS(J$13:J19,$F$13:$F19,"More than 1 percentage of shareholding",$E$13:$E19,$E49),0),""),"")&lt;=IFERROR(IF(COUNT(J$13:J19),ROUND(SUMIFS(J$13:J19,$F$13:$F19,"Category",$E$13:$E19,$E49),0),""),"")</f>
        <v/>
      </c>
      <c r="K49">
        <f>+IFERROR(IF(COUNT(K$13:K19),ROUND(SUMIFS(K$13:K19,$F$13:$F19,"More than 1 percentage of shareholding",$E$13:$E19,$E49),0),""),"")&lt;=IFERROR(IF(COUNT(K$13:K19),ROUND(SUMIFS(K$13:K19,$F$13:$F19,"Category",$E$13:$E19,$E49),0),""),"")</f>
        <v/>
      </c>
      <c r="L49">
        <f>+IFERROR(IF(COUNT(L$13:L19),ROUND(SUMIFS(L$13:L19,$F$13:$F19,"More than 1 percentage of shareholding",$E$13:$E19,$E49),0),""),"")&lt;=IFERROR(IF(COUNT(L$13:L19),ROUND(SUMIFS(L$13:L19,$F$13:$F19,"Category",$E$13:$E19,$E49),0),""),"")</f>
        <v/>
      </c>
      <c r="M49">
        <f>+IFERROR(IF(COUNT(M$13:M19),ROUND(SUMIFS(M$13:M19,$F$13:$F19,"More than 1 percentage of shareholding",$E$13:$E19,$E49),0),""),"")&lt;=IFERROR(IF(COUNT(M$13:M19),ROUND(SUMIFS(M$13:M19,$F$13:$F19,"Category",$E$13:$E19,$E49),0),""),"")</f>
        <v/>
      </c>
      <c r="N49">
        <f>+IFERROR(IF(COUNT(N$13:N19),ROUND(SUMIFS(N$13:N19,$F$13:$F19,"More than 1 percentage of shareholding",$E$13:$E19,$E49),0),""),"")&lt;=IFERROR(IF(COUNT(N$13:N19),ROUND(SUMIFS(N$13:N19,$F$13:$F19,"Category",$E$13:$E19,$E49),0),""),"")</f>
        <v/>
      </c>
      <c r="O49">
        <f>+IFERROR(IF(COUNT(O$13:O19),ROUND(SUMIFS(O$13:O19,$F$13:$F19,"More than 1 percentage of shareholding",$E$13:$E19,$E49),0),""),"")&lt;=IFERROR(IF(COUNT(O$13:O19),ROUND(SUMIFS(O$13:O19,$F$13:$F19,"Category",$E$13:$E19,$E49),0),""),"")</f>
        <v/>
      </c>
      <c r="P49">
        <f>+IFERROR(IF(COUNT(P$13:P19),ROUND(SUMIFS(P$13:P19,$F$13:$F19,"More than 1 percentage of shareholding",$E$13:$E19,$E49),0),""),"")&lt;=IFERROR(IF(COUNT(P$13:P19),ROUND(SUMIFS(P$13:P19,$F$13:$F19,"Category",$E$13:$E19,$E49),0),""),"")</f>
        <v/>
      </c>
      <c r="Q49">
        <f>+IFERROR(IF(COUNT(Q$13:Q19),ROUND(SUMIFS(Q$13:Q19,$F$13:$F19,"More than 1 percentage of shareholding",$E$13:$E19,$E49),0),""),"")&lt;=IFERROR(IF(COUNT(Q$13:Q19),ROUND(SUMIFS(Q$13:Q19,$F$13:$F19,"Category",$E$13:$E19,$E49),0),""),"")</f>
        <v/>
      </c>
      <c r="R49">
        <f>+IFERROR(IF(COUNT(R$13:R19),ROUND(SUMIFS(R$13:R19,$F$13:$F19,"More than 1 percentage of shareholding",$E$13:$E19,$E49),0),""),"")&lt;=IFERROR(IF(COUNT(R$13:R19),ROUND(SUMIFS(R$13:R19,$F$13:$F19,"Category",$E$13:$E19,$E49),0),""),"")</f>
        <v/>
      </c>
      <c r="S49">
        <f>+IFERROR(IF(COUNT(S$13:S19),ROUND(SUMIFS(S$13:S19,$F$13:$F19,"More than 1 percentage of shareholding",$E$13:$E19,$E49),0),""),"")&lt;=IFERROR(IF(COUNT(S$13:S19),ROUND(SUMIFS(S$13:S19,$F$13:$F19,"Category",$E$13:$E19,$E49),0),""),"")</f>
        <v/>
      </c>
      <c r="T49">
        <f>+IFERROR(IF(COUNT(T$13:T19),ROUND(SUMIFS(T$13:T19,$F$13:$F19,"More than 1 percentage of shareholding",$E$13:$E19,$E49),0),""),"")&lt;=IFERROR(IF(COUNT(T$13:T19),ROUND(SUMIFS(T$13:T19,$F$13:$F19,"Category",$E$13:$E19,$E49),0),""),"")</f>
        <v/>
      </c>
      <c r="U49">
        <f>+IFERROR(IF(COUNT(U$13:U19),ROUND(SUMIFS(U$13:U19,$F$13:$F19,"More than 1 percentage of shareholding",$E$13:$E19,$E49),0),""),"")&lt;=IFERROR(IF(COUNT(U$13:U19),ROUND(SUMIFS(U$13:U19,$F$13:$F19,"Category",$E$13:$E19,$E49),0),""),"")</f>
        <v/>
      </c>
      <c r="V49">
        <f>+IFERROR(IF(COUNT(V$13:V19),ROUND(SUMIFS(V$13:V19,$F$13:$F19,"More than 1 percentage of shareholding",$E$13:$E19,$E49),0),""),"")&lt;=IFERROR(IF(COUNT(V$13:V19),ROUND(SUMIFS(V$13:V19,$F$13:$F19,"Category",$E$13:$E19,$E49),0),""),"")</f>
        <v/>
      </c>
      <c r="W49">
        <f>+IFERROR(IF(COUNT(W$13:W19),ROUND(SUMIFS(W$13:W19,$F$13:$F19,"More than 1 percentage of shareholding",$E$13:$E19,$E49),0),""),"")&lt;=IFERROR(IF(COUNT(W$13:W19),ROUND(SUMIFS(W$13:W19,$F$13:$F19,"Category",$E$13:$E19,$E49),0),""),"")</f>
        <v/>
      </c>
      <c r="X49">
        <f>+IFERROR(IF(COUNT(X$13:X19),ROUND(SUMIFS(X$13:X19,$F$13:$F19,"More than 1 percentage of shareholding",$E$13:$E19,$E49),0),""),"")&lt;=IFERROR(IF(COUNT(X$13:X19),ROUND(SUMIFS(X$13:X19,$F$13:$F19,"Category",$E$13:$E19,$E49),0),""),"")</f>
        <v/>
      </c>
      <c r="Y49">
        <f>+IFERROR(IF(COUNT(Y$13:Y19),ROUND(SUMIFS(Y$13:Y19,$F$13:$F19,"More than 1 percentage of shareholding",$E$13:$E19,$E49),0),""),"")&lt;=IFERROR(IF(COUNT(Y$13:Y19),ROUND(SUMIFS(Y$13:Y19,$F$13:$F19,"Category",$E$13:$E19,$E49),0),""),"")</f>
        <v/>
      </c>
      <c r="Z49">
        <f>+IFERROR(IF(COUNT(Z$13:Z19),ROUND(SUMIFS(Z$13:Z19,$F$13:$F19,"More than 1 percentage of shareholding",$E$13:$E19,$E49),0),""),"")&lt;=IFERROR(IF(COUNT(Z$13:Z19),ROUND(SUMIFS(Z$13:Z19,$F$13:$F19,"Category",$E$13:$E19,$E49),0),""),"")</f>
        <v/>
      </c>
      <c r="AA49">
        <f>+IFERROR(IF(COUNT(AA$13:AA19),ROUND(SUMIFS(AA$13:AA19,$F$13:$F19,"More than 1 percentage of shareholding",$E$13:$E19,$E49),0),""),"")&lt;=IFERROR(IF(COUNT(AA$13:AA19),ROUND(SUMIFS(AA$13:AA19,$F$13:$F19,"Category",$E$13:$E19,$E49),0),""),"")</f>
        <v/>
      </c>
      <c r="AC49">
        <f>+IFERROR(IF(COUNT(AC$13:AC34),ROUND(SUMIFS(AC$13:AC34,$F$13:$F34,"More than 1 percentage of shareholding",$E$13:$E34,$E49),0),""),"")&lt;=IFERROR(IF(COUNT(AC$13:AC34),ROUND(SUMIFS(AC$13:AC34,$F$13:$F34,"Category",$E$13:$E34,$E49),0),""),"")</f>
        <v/>
      </c>
      <c r="AD49">
        <f>+IFERROR(IF(COUNT(AD$13:AD34),ROUND(SUMIFS(AD$13:AD34,$F$13:$F34,"More than 1 percentage of shareholding",$E$13:$E34,$E49),0),""),"")&lt;=IFERROR(IF(COUNT(AD$13:AD34),ROUND(SUMIFS(AD$13:AD34,$F$13:$F34,"Category",$E$13:$E34,$E49),0),""),"")</f>
        <v/>
      </c>
      <c r="AE49">
        <f>+IFERROR(IF(COUNT(AE$13:AE34),ROUND(SUMIFS(AE$13:AE34,$F$13:$F34,"More than 1 percentage of shareholding",$E$13:$E34,$E49),0),""),"")&lt;=IFERROR(IF(COUNT(AE$13:AE34),ROUND(SUMIFS(AE$13:AE34,$F$13:$F34,"Category",$E$13:$E34,$E49),0),""),"")</f>
        <v/>
      </c>
    </row>
    <row r="50" hidden="1">
      <c r="E50" s="364" t="inlineStr">
        <is>
          <t>Overseas Corporate Bodies</t>
        </is>
      </c>
      <c r="F50">
        <f>IF(COUNTIF(E$13:E38,E50)&gt;=1,COUNTIFS(E$13:E38,E50,F$13:F38,"Category"),"")</f>
        <v/>
      </c>
      <c r="I50">
        <f>+IFERROR(IF(COUNT(I$13:I19),ROUND(SUMIFS(I$13:I19,$F$13:$F19,"More than 1 percentage of shareholding",$E$13:$E19,$E50),0),""),"")&lt;=IFERROR(IF(COUNT(I$13:I19),ROUND(SUMIFS(I$13:I19,$F$13:$F19,"Category",$E$13:$E19,$E50),0),""),"")</f>
        <v/>
      </c>
      <c r="J50">
        <f>+IFERROR(IF(COUNT(J$13:J19),ROUND(SUMIFS(J$13:J19,$F$13:$F19,"More than 1 percentage of shareholding",$E$13:$E19,$E50),0),""),"")&lt;=IFERROR(IF(COUNT(J$13:J19),ROUND(SUMIFS(J$13:J19,$F$13:$F19,"Category",$E$13:$E19,$E50),0),""),"")</f>
        <v/>
      </c>
      <c r="K50">
        <f>+IFERROR(IF(COUNT(K$13:K19),ROUND(SUMIFS(K$13:K19,$F$13:$F19,"More than 1 percentage of shareholding",$E$13:$E19,$E50),0),""),"")&lt;=IFERROR(IF(COUNT(K$13:K19),ROUND(SUMIFS(K$13:K19,$F$13:$F19,"Category",$E$13:$E19,$E50),0),""),"")</f>
        <v/>
      </c>
      <c r="L50">
        <f>+IFERROR(IF(COUNT(L$13:L19),ROUND(SUMIFS(L$13:L19,$F$13:$F19,"More than 1 percentage of shareholding",$E$13:$E19,$E50),0),""),"")&lt;=IFERROR(IF(COUNT(L$13:L19),ROUND(SUMIFS(L$13:L19,$F$13:$F19,"Category",$E$13:$E19,$E50),0),""),"")</f>
        <v/>
      </c>
      <c r="M50">
        <f>+IFERROR(IF(COUNT(M$13:M19),ROUND(SUMIFS(M$13:M19,$F$13:$F19,"More than 1 percentage of shareholding",$E$13:$E19,$E50),0),""),"")&lt;=IFERROR(IF(COUNT(M$13:M19),ROUND(SUMIFS(M$13:M19,$F$13:$F19,"Category",$E$13:$E19,$E50),0),""),"")</f>
        <v/>
      </c>
      <c r="N50">
        <f>+IFERROR(IF(COUNT(N$13:N19),ROUND(SUMIFS(N$13:N19,$F$13:$F19,"More than 1 percentage of shareholding",$E$13:$E19,$E50),0),""),"")&lt;=IFERROR(IF(COUNT(N$13:N19),ROUND(SUMIFS(N$13:N19,$F$13:$F19,"Category",$E$13:$E19,$E50),0),""),"")</f>
        <v/>
      </c>
      <c r="O50">
        <f>+IFERROR(IF(COUNT(O$13:O19),ROUND(SUMIFS(O$13:O19,$F$13:$F19,"More than 1 percentage of shareholding",$E$13:$E19,$E50),0),""),"")&lt;=IFERROR(IF(COUNT(O$13:O19),ROUND(SUMIFS(O$13:O19,$F$13:$F19,"Category",$E$13:$E19,$E50),0),""),"")</f>
        <v/>
      </c>
      <c r="P50">
        <f>+IFERROR(IF(COUNT(P$13:P19),ROUND(SUMIFS(P$13:P19,$F$13:$F19,"More than 1 percentage of shareholding",$E$13:$E19,$E50),0),""),"")&lt;=IFERROR(IF(COUNT(P$13:P19),ROUND(SUMIFS(P$13:P19,$F$13:$F19,"Category",$E$13:$E19,$E50),0),""),"")</f>
        <v/>
      </c>
      <c r="Q50">
        <f>+IFERROR(IF(COUNT(Q$13:Q19),ROUND(SUMIFS(Q$13:Q19,$F$13:$F19,"More than 1 percentage of shareholding",$E$13:$E19,$E50),0),""),"")&lt;=IFERROR(IF(COUNT(Q$13:Q19),ROUND(SUMIFS(Q$13:Q19,$F$13:$F19,"Category",$E$13:$E19,$E50),0),""),"")</f>
        <v/>
      </c>
      <c r="R50">
        <f>+IFERROR(IF(COUNT(R$13:R19),ROUND(SUMIFS(R$13:R19,$F$13:$F19,"More than 1 percentage of shareholding",$E$13:$E19,$E50),0),""),"")&lt;=IFERROR(IF(COUNT(R$13:R19),ROUND(SUMIFS(R$13:R19,$F$13:$F19,"Category",$E$13:$E19,$E50),0),""),"")</f>
        <v/>
      </c>
      <c r="S50">
        <f>+IFERROR(IF(COUNT(S$13:S19),ROUND(SUMIFS(S$13:S19,$F$13:$F19,"More than 1 percentage of shareholding",$E$13:$E19,$E50),0),""),"")&lt;=IFERROR(IF(COUNT(S$13:S19),ROUND(SUMIFS(S$13:S19,$F$13:$F19,"Category",$E$13:$E19,$E50),0),""),"")</f>
        <v/>
      </c>
      <c r="T50">
        <f>+IFERROR(IF(COUNT(T$13:T19),ROUND(SUMIFS(T$13:T19,$F$13:$F19,"More than 1 percentage of shareholding",$E$13:$E19,$E50),0),""),"")&lt;=IFERROR(IF(COUNT(T$13:T19),ROUND(SUMIFS(T$13:T19,$F$13:$F19,"Category",$E$13:$E19,$E50),0),""),"")</f>
        <v/>
      </c>
      <c r="U50">
        <f>+IFERROR(IF(COUNT(U$13:U19),ROUND(SUMIFS(U$13:U19,$F$13:$F19,"More than 1 percentage of shareholding",$E$13:$E19,$E50),0),""),"")&lt;=IFERROR(IF(COUNT(U$13:U19),ROUND(SUMIFS(U$13:U19,$F$13:$F19,"Category",$E$13:$E19,$E50),0),""),"")</f>
        <v/>
      </c>
      <c r="V50">
        <f>+IFERROR(IF(COUNT(V$13:V19),ROUND(SUMIFS(V$13:V19,$F$13:$F19,"More than 1 percentage of shareholding",$E$13:$E19,$E50),0),""),"")&lt;=IFERROR(IF(COUNT(V$13:V19),ROUND(SUMIFS(V$13:V19,$F$13:$F19,"Category",$E$13:$E19,$E50),0),""),"")</f>
        <v/>
      </c>
      <c r="W50">
        <f>+IFERROR(IF(COUNT(W$13:W19),ROUND(SUMIFS(W$13:W19,$F$13:$F19,"More than 1 percentage of shareholding",$E$13:$E19,$E50),0),""),"")&lt;=IFERROR(IF(COUNT(W$13:W19),ROUND(SUMIFS(W$13:W19,$F$13:$F19,"Category",$E$13:$E19,$E50),0),""),"")</f>
        <v/>
      </c>
      <c r="X50">
        <f>+IFERROR(IF(COUNT(X$13:X19),ROUND(SUMIFS(X$13:X19,$F$13:$F19,"More than 1 percentage of shareholding",$E$13:$E19,$E50),0),""),"")&lt;=IFERROR(IF(COUNT(X$13:X19),ROUND(SUMIFS(X$13:X19,$F$13:$F19,"Category",$E$13:$E19,$E50),0),""),"")</f>
        <v/>
      </c>
      <c r="Y50">
        <f>+IFERROR(IF(COUNT(Y$13:Y19),ROUND(SUMIFS(Y$13:Y19,$F$13:$F19,"More than 1 percentage of shareholding",$E$13:$E19,$E50),0),""),"")&lt;=IFERROR(IF(COUNT(Y$13:Y19),ROUND(SUMIFS(Y$13:Y19,$F$13:$F19,"Category",$E$13:$E19,$E50),0),""),"")</f>
        <v/>
      </c>
      <c r="Z50">
        <f>+IFERROR(IF(COUNT(Z$13:Z19),ROUND(SUMIFS(Z$13:Z19,$F$13:$F19,"More than 1 percentage of shareholding",$E$13:$E19,$E50),0),""),"")&lt;=IFERROR(IF(COUNT(Z$13:Z19),ROUND(SUMIFS(Z$13:Z19,$F$13:$F19,"Category",$E$13:$E19,$E50),0),""),"")</f>
        <v/>
      </c>
      <c r="AA50">
        <f>+IFERROR(IF(COUNT(AA$13:AA19),ROUND(SUMIFS(AA$13:AA19,$F$13:$F19,"More than 1 percentage of shareholding",$E$13:$E19,$E50),0),""),"")&lt;=IFERROR(IF(COUNT(AA$13:AA19),ROUND(SUMIFS(AA$13:AA19,$F$13:$F19,"Category",$E$13:$E19,$E50),0),""),"")</f>
        <v/>
      </c>
      <c r="AC50">
        <f>+IFERROR(IF(COUNT(AC$13:AC35),ROUND(SUMIFS(AC$13:AC35,$F$13:$F35,"More than 1 percentage of shareholding",$E$13:$E35,$E50),0),""),"")&lt;=IFERROR(IF(COUNT(AC$13:AC35),ROUND(SUMIFS(AC$13:AC35,$F$13:$F35,"Category",$E$13:$E35,$E50),0),""),"")</f>
        <v/>
      </c>
      <c r="AD50">
        <f>+IFERROR(IF(COUNT(AD$13:AD35),ROUND(SUMIFS(AD$13:AD35,$F$13:$F35,"More than 1 percentage of shareholding",$E$13:$E35,$E50),0),""),"")&lt;=IFERROR(IF(COUNT(AD$13:AD35),ROUND(SUMIFS(AD$13:AD35,$F$13:$F35,"Category",$E$13:$E35,$E50),0),""),"")</f>
        <v/>
      </c>
      <c r="AE50">
        <f>+IFERROR(IF(COUNT(AE$13:AE35),ROUND(SUMIFS(AE$13:AE35,$F$13:$F35,"More than 1 percentage of shareholding",$E$13:$E35,$E50),0),""),"")&lt;=IFERROR(IF(COUNT(AE$13:AE35),ROUND(SUMIFS(AE$13:AE35,$F$13:$F35,"Category",$E$13:$E35,$E50),0),""),"")</f>
        <v/>
      </c>
    </row>
    <row r="51" hidden="1">
      <c r="E51" s="364" t="inlineStr">
        <is>
          <t>Private Equity Fund</t>
        </is>
      </c>
      <c r="F51">
        <f>IF(COUNTIF(E$13:E39,E51)&gt;=1,COUNTIFS(E$13:E39,E51,F$13:F39,"Category"),"")</f>
        <v/>
      </c>
      <c r="I51">
        <f>+IFERROR(IF(COUNT(I$13:I19),ROUND(SUMIFS(I$13:I19,$F$13:$F19,"More than 1 percentage of shareholding",$E$13:$E19,$E51),0),""),"")&lt;=IFERROR(IF(COUNT(I$13:I19),ROUND(SUMIFS(I$13:I19,$F$13:$F19,"Category",$E$13:$E19,$E51),0),""),"")</f>
        <v/>
      </c>
      <c r="J51">
        <f>+IFERROR(IF(COUNT(J$13:J19),ROUND(SUMIFS(J$13:J19,$F$13:$F19,"More than 1 percentage of shareholding",$E$13:$E19,$E51),0),""),"")&lt;=IFERROR(IF(COUNT(J$13:J19),ROUND(SUMIFS(J$13:J19,$F$13:$F19,"Category",$E$13:$E19,$E51),0),""),"")</f>
        <v/>
      </c>
      <c r="K51">
        <f>+IFERROR(IF(COUNT(K$13:K19),ROUND(SUMIFS(K$13:K19,$F$13:$F19,"More than 1 percentage of shareholding",$E$13:$E19,$E51),0),""),"")&lt;=IFERROR(IF(COUNT(K$13:K19),ROUND(SUMIFS(K$13:K19,$F$13:$F19,"Category",$E$13:$E19,$E51),0),""),"")</f>
        <v/>
      </c>
      <c r="L51">
        <f>+IFERROR(IF(COUNT(L$13:L19),ROUND(SUMIFS(L$13:L19,$F$13:$F19,"More than 1 percentage of shareholding",$E$13:$E19,$E51),0),""),"")&lt;=IFERROR(IF(COUNT(L$13:L19),ROUND(SUMIFS(L$13:L19,$F$13:$F19,"Category",$E$13:$E19,$E51),0),""),"")</f>
        <v/>
      </c>
      <c r="M51">
        <f>+IFERROR(IF(COUNT(M$13:M19),ROUND(SUMIFS(M$13:M19,$F$13:$F19,"More than 1 percentage of shareholding",$E$13:$E19,$E51),0),""),"")&lt;=IFERROR(IF(COUNT(M$13:M19),ROUND(SUMIFS(M$13:M19,$F$13:$F19,"Category",$E$13:$E19,$E51),0),""),"")</f>
        <v/>
      </c>
      <c r="N51">
        <f>+IFERROR(IF(COUNT(N$13:N19),ROUND(SUMIFS(N$13:N19,$F$13:$F19,"More than 1 percentage of shareholding",$E$13:$E19,$E51),0),""),"")&lt;=IFERROR(IF(COUNT(N$13:N19),ROUND(SUMIFS(N$13:N19,$F$13:$F19,"Category",$E$13:$E19,$E51),0),""),"")</f>
        <v/>
      </c>
      <c r="O51">
        <f>+IFERROR(IF(COUNT(O$13:O19),ROUND(SUMIFS(O$13:O19,$F$13:$F19,"More than 1 percentage of shareholding",$E$13:$E19,$E51),0),""),"")&lt;=IFERROR(IF(COUNT(O$13:O19),ROUND(SUMIFS(O$13:O19,$F$13:$F19,"Category",$E$13:$E19,$E51),0),""),"")</f>
        <v/>
      </c>
      <c r="P51">
        <f>+IFERROR(IF(COUNT(P$13:P19),ROUND(SUMIFS(P$13:P19,$F$13:$F19,"More than 1 percentage of shareholding",$E$13:$E19,$E51),0),""),"")&lt;=IFERROR(IF(COUNT(P$13:P19),ROUND(SUMIFS(P$13:P19,$F$13:$F19,"Category",$E$13:$E19,$E51),0),""),"")</f>
        <v/>
      </c>
      <c r="Q51">
        <f>+IFERROR(IF(COUNT(Q$13:Q19),ROUND(SUMIFS(Q$13:Q19,$F$13:$F19,"More than 1 percentage of shareholding",$E$13:$E19,$E51),0),""),"")&lt;=IFERROR(IF(COUNT(Q$13:Q19),ROUND(SUMIFS(Q$13:Q19,$F$13:$F19,"Category",$E$13:$E19,$E51),0),""),"")</f>
        <v/>
      </c>
      <c r="R51">
        <f>+IFERROR(IF(COUNT(R$13:R19),ROUND(SUMIFS(R$13:R19,$F$13:$F19,"More than 1 percentage of shareholding",$E$13:$E19,$E51),0),""),"")&lt;=IFERROR(IF(COUNT(R$13:R19),ROUND(SUMIFS(R$13:R19,$F$13:$F19,"Category",$E$13:$E19,$E51),0),""),"")</f>
        <v/>
      </c>
      <c r="S51">
        <f>+IFERROR(IF(COUNT(S$13:S19),ROUND(SUMIFS(S$13:S19,$F$13:$F19,"More than 1 percentage of shareholding",$E$13:$E19,$E51),0),""),"")&lt;=IFERROR(IF(COUNT(S$13:S19),ROUND(SUMIFS(S$13:S19,$F$13:$F19,"Category",$E$13:$E19,$E51),0),""),"")</f>
        <v/>
      </c>
      <c r="T51">
        <f>+IFERROR(IF(COUNT(T$13:T19),ROUND(SUMIFS(T$13:T19,$F$13:$F19,"More than 1 percentage of shareholding",$E$13:$E19,$E51),0),""),"")&lt;=IFERROR(IF(COUNT(T$13:T19),ROUND(SUMIFS(T$13:T19,$F$13:$F19,"Category",$E$13:$E19,$E51),0),""),"")</f>
        <v/>
      </c>
      <c r="U51">
        <f>+IFERROR(IF(COUNT(U$13:U19),ROUND(SUMIFS(U$13:U19,$F$13:$F19,"More than 1 percentage of shareholding",$E$13:$E19,$E51),0),""),"")&lt;=IFERROR(IF(COUNT(U$13:U19),ROUND(SUMIFS(U$13:U19,$F$13:$F19,"Category",$E$13:$E19,$E51),0),""),"")</f>
        <v/>
      </c>
      <c r="V51">
        <f>+IFERROR(IF(COUNT(V$13:V19),ROUND(SUMIFS(V$13:V19,$F$13:$F19,"More than 1 percentage of shareholding",$E$13:$E19,$E51),0),""),"")&lt;=IFERROR(IF(COUNT(V$13:V19),ROUND(SUMIFS(V$13:V19,$F$13:$F19,"Category",$E$13:$E19,$E51),0),""),"")</f>
        <v/>
      </c>
      <c r="W51">
        <f>+IFERROR(IF(COUNT(W$13:W19),ROUND(SUMIFS(W$13:W19,$F$13:$F19,"More than 1 percentage of shareholding",$E$13:$E19,$E51),0),""),"")&lt;=IFERROR(IF(COUNT(W$13:W19),ROUND(SUMIFS(W$13:W19,$F$13:$F19,"Category",$E$13:$E19,$E51),0),""),"")</f>
        <v/>
      </c>
      <c r="X51">
        <f>+IFERROR(IF(COUNT(X$13:X19),ROUND(SUMIFS(X$13:X19,$F$13:$F19,"More than 1 percentage of shareholding",$E$13:$E19,$E51),0),""),"")&lt;=IFERROR(IF(COUNT(X$13:X19),ROUND(SUMIFS(X$13:X19,$F$13:$F19,"Category",$E$13:$E19,$E51),0),""),"")</f>
        <v/>
      </c>
      <c r="Y51">
        <f>+IFERROR(IF(COUNT(Y$13:Y19),ROUND(SUMIFS(Y$13:Y19,$F$13:$F19,"More than 1 percentage of shareholding",$E$13:$E19,$E51),0),""),"")&lt;=IFERROR(IF(COUNT(Y$13:Y19),ROUND(SUMIFS(Y$13:Y19,$F$13:$F19,"Category",$E$13:$E19,$E51),0),""),"")</f>
        <v/>
      </c>
      <c r="Z51">
        <f>+IFERROR(IF(COUNT(Z$13:Z19),ROUND(SUMIFS(Z$13:Z19,$F$13:$F19,"More than 1 percentage of shareholding",$E$13:$E19,$E51),0),""),"")&lt;=IFERROR(IF(COUNT(Z$13:Z19),ROUND(SUMIFS(Z$13:Z19,$F$13:$F19,"Category",$E$13:$E19,$E51),0),""),"")</f>
        <v/>
      </c>
      <c r="AA51">
        <f>+IFERROR(IF(COUNT(AA$13:AA19),ROUND(SUMIFS(AA$13:AA19,$F$13:$F19,"More than 1 percentage of shareholding",$E$13:$E19,$E51),0),""),"")&lt;=IFERROR(IF(COUNT(AA$13:AA19),ROUND(SUMIFS(AA$13:AA19,$F$13:$F19,"Category",$E$13:$E19,$E51),0),""),"")</f>
        <v/>
      </c>
      <c r="AC51">
        <f>+IFERROR(IF(COUNT(AC$13:AC36),ROUND(SUMIFS(AC$13:AC36,$F$13:$F36,"More than 1 percentage of shareholding",$E$13:$E36,$E51),0),""),"")&lt;=IFERROR(IF(COUNT(AC$13:AC36),ROUND(SUMIFS(AC$13:AC36,$F$13:$F36,"Category",$E$13:$E36,$E51),0),""),"")</f>
        <v/>
      </c>
      <c r="AD51">
        <f>+IFERROR(IF(COUNT(AD$13:AD36),ROUND(SUMIFS(AD$13:AD36,$F$13:$F36,"More than 1 percentage of shareholding",$E$13:$E36,$E51),0),""),"")&lt;=IFERROR(IF(COUNT(AD$13:AD36),ROUND(SUMIFS(AD$13:AD36,$F$13:$F36,"Category",$E$13:$E36,$E51),0),""),"")</f>
        <v/>
      </c>
      <c r="AE51">
        <f>+IFERROR(IF(COUNT(AE$13:AE36),ROUND(SUMIFS(AE$13:AE36,$F$13:$F36,"More than 1 percentage of shareholding",$E$13:$E36,$E51),0),""),"")&lt;=IFERROR(IF(COUNT(AE$13:AE36),ROUND(SUMIFS(AE$13:AE36,$F$13:$F36,"Category",$E$13:$E36,$E51),0),""),"")</f>
        <v/>
      </c>
    </row>
    <row r="52" hidden="1">
      <c r="E52" s="364" t="inlineStr">
        <is>
          <t>Societies</t>
        </is>
      </c>
      <c r="F52">
        <f>IF(COUNTIF(E$13:E40,E52)&gt;=1,COUNTIFS(E$13:E40,E52,F$13:F40,"Category"),"")</f>
        <v/>
      </c>
      <c r="I52">
        <f>+IFERROR(IF(COUNT(I$13:I19),ROUND(SUMIFS(I$13:I19,$F$13:$F19,"More than 1 percentage of shareholding",$E$13:$E19,$E52),0),""),"")&lt;=IFERROR(IF(COUNT(I$13:I19),ROUND(SUMIFS(I$13:I19,$F$13:$F19,"Category",$E$13:$E19,$E52),0),""),"")</f>
        <v/>
      </c>
      <c r="J52">
        <f>+IFERROR(IF(COUNT(J$13:J19),ROUND(SUMIFS(J$13:J19,$F$13:$F19,"More than 1 percentage of shareholding",$E$13:$E19,$E52),0),""),"")&lt;=IFERROR(IF(COUNT(J$13:J19),ROUND(SUMIFS(J$13:J19,$F$13:$F19,"Category",$E$13:$E19,$E52),0),""),"")</f>
        <v/>
      </c>
      <c r="K52">
        <f>+IFERROR(IF(COUNT(K$13:K19),ROUND(SUMIFS(K$13:K19,$F$13:$F19,"More than 1 percentage of shareholding",$E$13:$E19,$E52),0),""),"")&lt;=IFERROR(IF(COUNT(K$13:K19),ROUND(SUMIFS(K$13:K19,$F$13:$F19,"Category",$E$13:$E19,$E52),0),""),"")</f>
        <v/>
      </c>
      <c r="L52">
        <f>+IFERROR(IF(COUNT(L$13:L19),ROUND(SUMIFS(L$13:L19,$F$13:$F19,"More than 1 percentage of shareholding",$E$13:$E19,$E52),0),""),"")&lt;=IFERROR(IF(COUNT(L$13:L19),ROUND(SUMIFS(L$13:L19,$F$13:$F19,"Category",$E$13:$E19,$E52),0),""),"")</f>
        <v/>
      </c>
      <c r="M52">
        <f>+IFERROR(IF(COUNT(M$13:M19),ROUND(SUMIFS(M$13:M19,$F$13:$F19,"More than 1 percentage of shareholding",$E$13:$E19,$E52),0),""),"")&lt;=IFERROR(IF(COUNT(M$13:M19),ROUND(SUMIFS(M$13:M19,$F$13:$F19,"Category",$E$13:$E19,$E52),0),""),"")</f>
        <v/>
      </c>
      <c r="N52">
        <f>+IFERROR(IF(COUNT(N$13:N19),ROUND(SUMIFS(N$13:N19,$F$13:$F19,"More than 1 percentage of shareholding",$E$13:$E19,$E52),0),""),"")&lt;=IFERROR(IF(COUNT(N$13:N19),ROUND(SUMIFS(N$13:N19,$F$13:$F19,"Category",$E$13:$E19,$E52),0),""),"")</f>
        <v/>
      </c>
      <c r="O52">
        <f>+IFERROR(IF(COUNT(O$13:O19),ROUND(SUMIFS(O$13:O19,$F$13:$F19,"More than 1 percentage of shareholding",$E$13:$E19,$E52),0),""),"")&lt;=IFERROR(IF(COUNT(O$13:O19),ROUND(SUMIFS(O$13:O19,$F$13:$F19,"Category",$E$13:$E19,$E52),0),""),"")</f>
        <v/>
      </c>
      <c r="P52">
        <f>+IFERROR(IF(COUNT(P$13:P19),ROUND(SUMIFS(P$13:P19,$F$13:$F19,"More than 1 percentage of shareholding",$E$13:$E19,$E52),0),""),"")&lt;=IFERROR(IF(COUNT(P$13:P19),ROUND(SUMIFS(P$13:P19,$F$13:$F19,"Category",$E$13:$E19,$E52),0),""),"")</f>
        <v/>
      </c>
      <c r="Q52">
        <f>+IFERROR(IF(COUNT(Q$13:Q19),ROUND(SUMIFS(Q$13:Q19,$F$13:$F19,"More than 1 percentage of shareholding",$E$13:$E19,$E52),0),""),"")&lt;=IFERROR(IF(COUNT(Q$13:Q19),ROUND(SUMIFS(Q$13:Q19,$F$13:$F19,"Category",$E$13:$E19,$E52),0),""),"")</f>
        <v/>
      </c>
      <c r="R52">
        <f>+IFERROR(IF(COUNT(R$13:R19),ROUND(SUMIFS(R$13:R19,$F$13:$F19,"More than 1 percentage of shareholding",$E$13:$E19,$E52),0),""),"")&lt;=IFERROR(IF(COUNT(R$13:R19),ROUND(SUMIFS(R$13:R19,$F$13:$F19,"Category",$E$13:$E19,$E52),0),""),"")</f>
        <v/>
      </c>
      <c r="S52">
        <f>+IFERROR(IF(COUNT(S$13:S19),ROUND(SUMIFS(S$13:S19,$F$13:$F19,"More than 1 percentage of shareholding",$E$13:$E19,$E52),0),""),"")&lt;=IFERROR(IF(COUNT(S$13:S19),ROUND(SUMIFS(S$13:S19,$F$13:$F19,"Category",$E$13:$E19,$E52),0),""),"")</f>
        <v/>
      </c>
      <c r="T52">
        <f>+IFERROR(IF(COUNT(T$13:T19),ROUND(SUMIFS(T$13:T19,$F$13:$F19,"More than 1 percentage of shareholding",$E$13:$E19,$E52),0),""),"")&lt;=IFERROR(IF(COUNT(T$13:T19),ROUND(SUMIFS(T$13:T19,$F$13:$F19,"Category",$E$13:$E19,$E52),0),""),"")</f>
        <v/>
      </c>
      <c r="U52">
        <f>+IFERROR(IF(COUNT(U$13:U19),ROUND(SUMIFS(U$13:U19,$F$13:$F19,"More than 1 percentage of shareholding",$E$13:$E19,$E52),0),""),"")&lt;=IFERROR(IF(COUNT(U$13:U19),ROUND(SUMIFS(U$13:U19,$F$13:$F19,"Category",$E$13:$E19,$E52),0),""),"")</f>
        <v/>
      </c>
      <c r="V52">
        <f>+IFERROR(IF(COUNT(V$13:V19),ROUND(SUMIFS(V$13:V19,$F$13:$F19,"More than 1 percentage of shareholding",$E$13:$E19,$E52),0),""),"")&lt;=IFERROR(IF(COUNT(V$13:V19),ROUND(SUMIFS(V$13:V19,$F$13:$F19,"Category",$E$13:$E19,$E52),0),""),"")</f>
        <v/>
      </c>
      <c r="W52">
        <f>+IFERROR(IF(COUNT(W$13:W19),ROUND(SUMIFS(W$13:W19,$F$13:$F19,"More than 1 percentage of shareholding",$E$13:$E19,$E52),0),""),"")&lt;=IFERROR(IF(COUNT(W$13:W19),ROUND(SUMIFS(W$13:W19,$F$13:$F19,"Category",$E$13:$E19,$E52),0),""),"")</f>
        <v/>
      </c>
      <c r="X52">
        <f>+IFERROR(IF(COUNT(X$13:X19),ROUND(SUMIFS(X$13:X19,$F$13:$F19,"More than 1 percentage of shareholding",$E$13:$E19,$E52),0),""),"")&lt;=IFERROR(IF(COUNT(X$13:X19),ROUND(SUMIFS(X$13:X19,$F$13:$F19,"Category",$E$13:$E19,$E52),0),""),"")</f>
        <v/>
      </c>
      <c r="Y52">
        <f>+IFERROR(IF(COUNT(Y$13:Y19),ROUND(SUMIFS(Y$13:Y19,$F$13:$F19,"More than 1 percentage of shareholding",$E$13:$E19,$E52),0),""),"")&lt;=IFERROR(IF(COUNT(Y$13:Y19),ROUND(SUMIFS(Y$13:Y19,$F$13:$F19,"Category",$E$13:$E19,$E52),0),""),"")</f>
        <v/>
      </c>
      <c r="Z52">
        <f>+IFERROR(IF(COUNT(Z$13:Z19),ROUND(SUMIFS(Z$13:Z19,$F$13:$F19,"More than 1 percentage of shareholding",$E$13:$E19,$E52),0),""),"")&lt;=IFERROR(IF(COUNT(Z$13:Z19),ROUND(SUMIFS(Z$13:Z19,$F$13:$F19,"Category",$E$13:$E19,$E52),0),""),"")</f>
        <v/>
      </c>
      <c r="AA52">
        <f>+IFERROR(IF(COUNT(AA$13:AA19),ROUND(SUMIFS(AA$13:AA19,$F$13:$F19,"More than 1 percentage of shareholding",$E$13:$E19,$E52),0),""),"")&lt;=IFERROR(IF(COUNT(AA$13:AA19),ROUND(SUMIFS(AA$13:AA19,$F$13:$F19,"Category",$E$13:$E19,$E52),0),""),"")</f>
        <v/>
      </c>
      <c r="AC52">
        <f>+IFERROR(IF(COUNT(AC$13:AC37),ROUND(SUMIFS(AC$13:AC37,$F$13:$F37,"More than 1 percentage of shareholding",$E$13:$E37,$E52),0),""),"")&lt;=IFERROR(IF(COUNT(AC$13:AC37),ROUND(SUMIFS(AC$13:AC37,$F$13:$F37,"Category",$E$13:$E37,$E52),0),""),"")</f>
        <v/>
      </c>
      <c r="AD52">
        <f>+IFERROR(IF(COUNT(AD$13:AD37),ROUND(SUMIFS(AD$13:AD37,$F$13:$F37,"More than 1 percentage of shareholding",$E$13:$E37,$E52),0),""),"")&lt;=IFERROR(IF(COUNT(AD$13:AD37),ROUND(SUMIFS(AD$13:AD37,$F$13:$F37,"Category",$E$13:$E37,$E52),0),""),"")</f>
        <v/>
      </c>
      <c r="AE52">
        <f>+IFERROR(IF(COUNT(AE$13:AE37),ROUND(SUMIFS(AE$13:AE37,$F$13:$F37,"More than 1 percentage of shareholding",$E$13:$E37,$E52),0),""),"")&lt;=IFERROR(IF(COUNT(AE$13:AE37),ROUND(SUMIFS(AE$13:AE37,$F$13:$F37,"Category",$E$13:$E37,$E52),0),""),"")</f>
        <v/>
      </c>
    </row>
    <row r="53" hidden="1">
      <c r="E53" s="364" t="inlineStr">
        <is>
          <t>Trusts</t>
        </is>
      </c>
      <c r="F53">
        <f>IF(COUNTIF(E$13:E41,E53)&gt;=1,COUNTIFS(E$13:E41,E53,F$13:F41,"Category"),"")</f>
        <v/>
      </c>
      <c r="I53">
        <f>+IFERROR(IF(COUNT(I$13:I19),ROUND(SUMIFS(I$13:I19,$F$13:$F19,"More than 1 percentage of shareholding",$E$13:$E19,$E53),0),""),"")&lt;=IFERROR(IF(COUNT(I$13:I19),ROUND(SUMIFS(I$13:I19,$F$13:$F19,"Category",$E$13:$E19,$E53),0),""),"")</f>
        <v/>
      </c>
      <c r="J53">
        <f>+IFERROR(IF(COUNT(J$13:J19),ROUND(SUMIFS(J$13:J19,$F$13:$F19,"More than 1 percentage of shareholding",$E$13:$E19,$E53),0),""),"")&lt;=IFERROR(IF(COUNT(J$13:J19),ROUND(SUMIFS(J$13:J19,$F$13:$F19,"Category",$E$13:$E19,$E53),0),""),"")</f>
        <v/>
      </c>
      <c r="K53">
        <f>+IFERROR(IF(COUNT(K$13:K19),ROUND(SUMIFS(K$13:K19,$F$13:$F19,"More than 1 percentage of shareholding",$E$13:$E19,$E53),0),""),"")&lt;=IFERROR(IF(COUNT(K$13:K19),ROUND(SUMIFS(K$13:K19,$F$13:$F19,"Category",$E$13:$E19,$E53),0),""),"")</f>
        <v/>
      </c>
      <c r="L53">
        <f>+IFERROR(IF(COUNT(L$13:L19),ROUND(SUMIFS(L$13:L19,$F$13:$F19,"More than 1 percentage of shareholding",$E$13:$E19,$E53),0),""),"")&lt;=IFERROR(IF(COUNT(L$13:L19),ROUND(SUMIFS(L$13:L19,$F$13:$F19,"Category",$E$13:$E19,$E53),0),""),"")</f>
        <v/>
      </c>
      <c r="M53">
        <f>+IFERROR(IF(COUNT(M$13:M19),ROUND(SUMIFS(M$13:M19,$F$13:$F19,"More than 1 percentage of shareholding",$E$13:$E19,$E53),0),""),"")&lt;=IFERROR(IF(COUNT(M$13:M19),ROUND(SUMIFS(M$13:M19,$F$13:$F19,"Category",$E$13:$E19,$E53),0),""),"")</f>
        <v/>
      </c>
      <c r="N53">
        <f>+IFERROR(IF(COUNT(N$13:N19),ROUND(SUMIFS(N$13:N19,$F$13:$F19,"More than 1 percentage of shareholding",$E$13:$E19,$E53),0),""),"")&lt;=IFERROR(IF(COUNT(N$13:N19),ROUND(SUMIFS(N$13:N19,$F$13:$F19,"Category",$E$13:$E19,$E53),0),""),"")</f>
        <v/>
      </c>
      <c r="O53">
        <f>+IFERROR(IF(COUNT(O$13:O19),ROUND(SUMIFS(O$13:O19,$F$13:$F19,"More than 1 percentage of shareholding",$E$13:$E19,$E53),0),""),"")&lt;=IFERROR(IF(COUNT(O$13:O19),ROUND(SUMIFS(O$13:O19,$F$13:$F19,"Category",$E$13:$E19,$E53),0),""),"")</f>
        <v/>
      </c>
      <c r="P53">
        <f>+IFERROR(IF(COUNT(P$13:P19),ROUND(SUMIFS(P$13:P19,$F$13:$F19,"More than 1 percentage of shareholding",$E$13:$E19,$E53),0),""),"")&lt;=IFERROR(IF(COUNT(P$13:P19),ROUND(SUMIFS(P$13:P19,$F$13:$F19,"Category",$E$13:$E19,$E53),0),""),"")</f>
        <v/>
      </c>
      <c r="Q53">
        <f>+IFERROR(IF(COUNT(Q$13:Q19),ROUND(SUMIFS(Q$13:Q19,$F$13:$F19,"More than 1 percentage of shareholding",$E$13:$E19,$E53),0),""),"")&lt;=IFERROR(IF(COUNT(Q$13:Q19),ROUND(SUMIFS(Q$13:Q19,$F$13:$F19,"Category",$E$13:$E19,$E53),0),""),"")</f>
        <v/>
      </c>
      <c r="R53">
        <f>+IFERROR(IF(COUNT(R$13:R19),ROUND(SUMIFS(R$13:R19,$F$13:$F19,"More than 1 percentage of shareholding",$E$13:$E19,$E53),0),""),"")&lt;=IFERROR(IF(COUNT(R$13:R19),ROUND(SUMIFS(R$13:R19,$F$13:$F19,"Category",$E$13:$E19,$E53),0),""),"")</f>
        <v/>
      </c>
      <c r="S53">
        <f>+IFERROR(IF(COUNT(S$13:S19),ROUND(SUMIFS(S$13:S19,$F$13:$F19,"More than 1 percentage of shareholding",$E$13:$E19,$E53),0),""),"")&lt;=IFERROR(IF(COUNT(S$13:S19),ROUND(SUMIFS(S$13:S19,$F$13:$F19,"Category",$E$13:$E19,$E53),0),""),"")</f>
        <v/>
      </c>
      <c r="T53">
        <f>+IFERROR(IF(COUNT(T$13:T19),ROUND(SUMIFS(T$13:T19,$F$13:$F19,"More than 1 percentage of shareholding",$E$13:$E19,$E53),0),""),"")&lt;=IFERROR(IF(COUNT(T$13:T19),ROUND(SUMIFS(T$13:T19,$F$13:$F19,"Category",$E$13:$E19,$E53),0),""),"")</f>
        <v/>
      </c>
      <c r="U53">
        <f>+IFERROR(IF(COUNT(U$13:U19),ROUND(SUMIFS(U$13:U19,$F$13:$F19,"More than 1 percentage of shareholding",$E$13:$E19,$E53),0),""),"")&lt;=IFERROR(IF(COUNT(U$13:U19),ROUND(SUMIFS(U$13:U19,$F$13:$F19,"Category",$E$13:$E19,$E53),0),""),"")</f>
        <v/>
      </c>
      <c r="V53">
        <f>+IFERROR(IF(COUNT(V$13:V19),ROUND(SUMIFS(V$13:V19,$F$13:$F19,"More than 1 percentage of shareholding",$E$13:$E19,$E53),0),""),"")&lt;=IFERROR(IF(COUNT(V$13:V19),ROUND(SUMIFS(V$13:V19,$F$13:$F19,"Category",$E$13:$E19,$E53),0),""),"")</f>
        <v/>
      </c>
      <c r="W53">
        <f>+IFERROR(IF(COUNT(W$13:W19),ROUND(SUMIFS(W$13:W19,$F$13:$F19,"More than 1 percentage of shareholding",$E$13:$E19,$E53),0),""),"")&lt;=IFERROR(IF(COUNT(W$13:W19),ROUND(SUMIFS(W$13:W19,$F$13:$F19,"Category",$E$13:$E19,$E53),0),""),"")</f>
        <v/>
      </c>
      <c r="X53">
        <f>+IFERROR(IF(COUNT(X$13:X19),ROUND(SUMIFS(X$13:X19,$F$13:$F19,"More than 1 percentage of shareholding",$E$13:$E19,$E53),0),""),"")&lt;=IFERROR(IF(COUNT(X$13:X19),ROUND(SUMIFS(X$13:X19,$F$13:$F19,"Category",$E$13:$E19,$E53),0),""),"")</f>
        <v/>
      </c>
      <c r="Y53">
        <f>+IFERROR(IF(COUNT(Y$13:Y19),ROUND(SUMIFS(Y$13:Y19,$F$13:$F19,"More than 1 percentage of shareholding",$E$13:$E19,$E53),0),""),"")&lt;=IFERROR(IF(COUNT(Y$13:Y19),ROUND(SUMIFS(Y$13:Y19,$F$13:$F19,"Category",$E$13:$E19,$E53),0),""),"")</f>
        <v/>
      </c>
      <c r="Z53">
        <f>+IFERROR(IF(COUNT(Z$13:Z19),ROUND(SUMIFS(Z$13:Z19,$F$13:$F19,"More than 1 percentage of shareholding",$E$13:$E19,$E53),0),""),"")&lt;=IFERROR(IF(COUNT(Z$13:Z19),ROUND(SUMIFS(Z$13:Z19,$F$13:$F19,"Category",$E$13:$E19,$E53),0),""),"")</f>
        <v/>
      </c>
      <c r="AA53">
        <f>+IFERROR(IF(COUNT(AA$13:AA19),ROUND(SUMIFS(AA$13:AA19,$F$13:$F19,"More than 1 percentage of shareholding",$E$13:$E19,$E53),0),""),"")&lt;=IFERROR(IF(COUNT(AA$13:AA19),ROUND(SUMIFS(AA$13:AA19,$F$13:$F19,"Category",$E$13:$E19,$E53),0),""),"")</f>
        <v/>
      </c>
      <c r="AC53">
        <f>+IFERROR(IF(COUNT(AC$13:AC38),ROUND(SUMIFS(AC$13:AC38,$F$13:$F38,"More than 1 percentage of shareholding",$E$13:$E38,$E53),0),""),"")&lt;=IFERROR(IF(COUNT(AC$13:AC38),ROUND(SUMIFS(AC$13:AC38,$F$13:$F38,"Category",$E$13:$E38,$E53),0),""),"")</f>
        <v/>
      </c>
      <c r="AD53">
        <f>+IFERROR(IF(COUNT(AD$13:AD38),ROUND(SUMIFS(AD$13:AD38,$F$13:$F38,"More than 1 percentage of shareholding",$E$13:$E38,$E53),0),""),"")&lt;=IFERROR(IF(COUNT(AD$13:AD38),ROUND(SUMIFS(AD$13:AD38,$F$13:$F38,"Category",$E$13:$E38,$E53),0),""),"")</f>
        <v/>
      </c>
      <c r="AE53">
        <f>+IFERROR(IF(COUNT(AE$13:AE38),ROUND(SUMIFS(AE$13:AE38,$F$13:$F38,"More than 1 percentage of shareholding",$E$13:$E38,$E53),0),""),"")&lt;=IFERROR(IF(COUNT(AE$13:AE38),ROUND(SUMIFS(AE$13:AE38,$F$13:$F38,"Category",$E$13:$E38,$E53),0),""),"")</f>
        <v/>
      </c>
    </row>
    <row r="54" hidden="1">
      <c r="E54" s="364" t="inlineStr">
        <is>
          <t>Unclaimed or Suspense or Escrow Account</t>
        </is>
      </c>
      <c r="F54">
        <f>IF(COUNTIF(E$13:E42,E54)&gt;=1,COUNTIFS(E$13:E42,E54,F$13:F42,"Category"),"")</f>
        <v/>
      </c>
      <c r="I54">
        <f>+IFERROR(IF(COUNT(I$13:I19),ROUND(SUMIFS(I$13:I19,$F$13:$F19,"More than 1 percentage of shareholding",$E$13:$E19,$E54),0),""),"")&lt;=IFERROR(IF(COUNT(I$13:I19),ROUND(SUMIFS(I$13:I19,$F$13:$F19,"Category",$E$13:$E19,$E54),0),""),"")</f>
        <v/>
      </c>
      <c r="J54">
        <f>+IFERROR(IF(COUNT(J$13:J19),ROUND(SUMIFS(J$13:J19,$F$13:$F19,"More than 1 percentage of shareholding",$E$13:$E19,$E54),0),""),"")&lt;=IFERROR(IF(COUNT(J$13:J19),ROUND(SUMIFS(J$13:J19,$F$13:$F19,"Category",$E$13:$E19,$E54),0),""),"")</f>
        <v/>
      </c>
      <c r="K54">
        <f>+IFERROR(IF(COUNT(K$13:K19),ROUND(SUMIFS(K$13:K19,$F$13:$F19,"More than 1 percentage of shareholding",$E$13:$E19,$E54),0),""),"")&lt;=IFERROR(IF(COUNT(K$13:K19),ROUND(SUMIFS(K$13:K19,$F$13:$F19,"Category",$E$13:$E19,$E54),0),""),"")</f>
        <v/>
      </c>
      <c r="L54">
        <f>+IFERROR(IF(COUNT(L$13:L19),ROUND(SUMIFS(L$13:L19,$F$13:$F19,"More than 1 percentage of shareholding",$E$13:$E19,$E54),0),""),"")&lt;=IFERROR(IF(COUNT(L$13:L19),ROUND(SUMIFS(L$13:L19,$F$13:$F19,"Category",$E$13:$E19,$E54),0),""),"")</f>
        <v/>
      </c>
      <c r="M54">
        <f>+IFERROR(IF(COUNT(M$13:M19),ROUND(SUMIFS(M$13:M19,$F$13:$F19,"More than 1 percentage of shareholding",$E$13:$E19,$E54),0),""),"")&lt;=IFERROR(IF(COUNT(M$13:M19),ROUND(SUMIFS(M$13:M19,$F$13:$F19,"Category",$E$13:$E19,$E54),0),""),"")</f>
        <v/>
      </c>
      <c r="N54">
        <f>+IFERROR(IF(COUNT(N$13:N19),ROUND(SUMIFS(N$13:N19,$F$13:$F19,"More than 1 percentage of shareholding",$E$13:$E19,$E54),0),""),"")&lt;=IFERROR(IF(COUNT(N$13:N19),ROUND(SUMIFS(N$13:N19,$F$13:$F19,"Category",$E$13:$E19,$E54),0),""),"")</f>
        <v/>
      </c>
      <c r="O54">
        <f>+IFERROR(IF(COUNT(O$13:O19),ROUND(SUMIFS(O$13:O19,$F$13:$F19,"More than 1 percentage of shareholding",$E$13:$E19,$E54),0),""),"")&lt;=IFERROR(IF(COUNT(O$13:O19),ROUND(SUMIFS(O$13:O19,$F$13:$F19,"Category",$E$13:$E19,$E54),0),""),"")</f>
        <v/>
      </c>
      <c r="P54">
        <f>+IFERROR(IF(COUNT(P$13:P19),ROUND(SUMIFS(P$13:P19,$F$13:$F19,"More than 1 percentage of shareholding",$E$13:$E19,$E54),0),""),"")&lt;=IFERROR(IF(COUNT(P$13:P19),ROUND(SUMIFS(P$13:P19,$F$13:$F19,"Category",$E$13:$E19,$E54),0),""),"")</f>
        <v/>
      </c>
      <c r="Q54">
        <f>+IFERROR(IF(COUNT(Q$13:Q19),ROUND(SUMIFS(Q$13:Q19,$F$13:$F19,"More than 1 percentage of shareholding",$E$13:$E19,$E54),0),""),"")&lt;=IFERROR(IF(COUNT(Q$13:Q19),ROUND(SUMIFS(Q$13:Q19,$F$13:$F19,"Category",$E$13:$E19,$E54),0),""),"")</f>
        <v/>
      </c>
      <c r="R54">
        <f>+IFERROR(IF(COUNT(R$13:R19),ROUND(SUMIFS(R$13:R19,$F$13:$F19,"More than 1 percentage of shareholding",$E$13:$E19,$E54),0),""),"")&lt;=IFERROR(IF(COUNT(R$13:R19),ROUND(SUMIFS(R$13:R19,$F$13:$F19,"Category",$E$13:$E19,$E54),0),""),"")</f>
        <v/>
      </c>
      <c r="S54">
        <f>+IFERROR(IF(COUNT(S$13:S19),ROUND(SUMIFS(S$13:S19,$F$13:$F19,"More than 1 percentage of shareholding",$E$13:$E19,$E54),0),""),"")&lt;=IFERROR(IF(COUNT(S$13:S19),ROUND(SUMIFS(S$13:S19,$F$13:$F19,"Category",$E$13:$E19,$E54),0),""),"")</f>
        <v/>
      </c>
      <c r="T54">
        <f>+IFERROR(IF(COUNT(T$13:T19),ROUND(SUMIFS(T$13:T19,$F$13:$F19,"More than 1 percentage of shareholding",$E$13:$E19,$E54),0),""),"")&lt;=IFERROR(IF(COUNT(T$13:T19),ROUND(SUMIFS(T$13:T19,$F$13:$F19,"Category",$E$13:$E19,$E54),0),""),"")</f>
        <v/>
      </c>
      <c r="U54">
        <f>+IFERROR(IF(COUNT(U$13:U19),ROUND(SUMIFS(U$13:U19,$F$13:$F19,"More than 1 percentage of shareholding",$E$13:$E19,$E54),0),""),"")&lt;=IFERROR(IF(COUNT(U$13:U19),ROUND(SUMIFS(U$13:U19,$F$13:$F19,"Category",$E$13:$E19,$E54),0),""),"")</f>
        <v/>
      </c>
      <c r="V54">
        <f>+IFERROR(IF(COUNT(V$13:V19),ROUND(SUMIFS(V$13:V19,$F$13:$F19,"More than 1 percentage of shareholding",$E$13:$E19,$E54),0),""),"")&lt;=IFERROR(IF(COUNT(V$13:V19),ROUND(SUMIFS(V$13:V19,$F$13:$F19,"Category",$E$13:$E19,$E54),0),""),"")</f>
        <v/>
      </c>
      <c r="W54">
        <f>+IFERROR(IF(COUNT(W$13:W19),ROUND(SUMIFS(W$13:W19,$F$13:$F19,"More than 1 percentage of shareholding",$E$13:$E19,$E54),0),""),"")&lt;=IFERROR(IF(COUNT(W$13:W19),ROUND(SUMIFS(W$13:W19,$F$13:$F19,"Category",$E$13:$E19,$E54),0),""),"")</f>
        <v/>
      </c>
      <c r="X54">
        <f>+IFERROR(IF(COUNT(X$13:X19),ROUND(SUMIFS(X$13:X19,$F$13:$F19,"More than 1 percentage of shareholding",$E$13:$E19,$E54),0),""),"")&lt;=IFERROR(IF(COUNT(X$13:X19),ROUND(SUMIFS(X$13:X19,$F$13:$F19,"Category",$E$13:$E19,$E54),0),""),"")</f>
        <v/>
      </c>
      <c r="Y54">
        <f>+IFERROR(IF(COUNT(Y$13:Y19),ROUND(SUMIFS(Y$13:Y19,$F$13:$F19,"More than 1 percentage of shareholding",$E$13:$E19,$E54),0),""),"")&lt;=IFERROR(IF(COUNT(Y$13:Y19),ROUND(SUMIFS(Y$13:Y19,$F$13:$F19,"Category",$E$13:$E19,$E54),0),""),"")</f>
        <v/>
      </c>
      <c r="Z54">
        <f>+IFERROR(IF(COUNT(Z$13:Z19),ROUND(SUMIFS(Z$13:Z19,$F$13:$F19,"More than 1 percentage of shareholding",$E$13:$E19,$E54),0),""),"")&lt;=IFERROR(IF(COUNT(Z$13:Z19),ROUND(SUMIFS(Z$13:Z19,$F$13:$F19,"Category",$E$13:$E19,$E54),0),""),"")</f>
        <v/>
      </c>
      <c r="AA54">
        <f>+IFERROR(IF(COUNT(AA$13:AA19),ROUND(SUMIFS(AA$13:AA19,$F$13:$F19,"More than 1 percentage of shareholding",$E$13:$E19,$E54),0),""),"")&lt;=IFERROR(IF(COUNT(AA$13:AA19),ROUND(SUMIFS(AA$13:AA19,$F$13:$F19,"Category",$E$13:$E19,$E54),0),""),"")</f>
        <v/>
      </c>
      <c r="AC54">
        <f>+IFERROR(IF(COUNT(AC$13:AC39),ROUND(SUMIFS(AC$13:AC39,$F$13:$F39,"More than 1 percentage of shareholding",$E$13:$E39,$E54),0),""),"")&lt;=IFERROR(IF(COUNT(AC$13:AC39),ROUND(SUMIFS(AC$13:AC39,$F$13:$F39,"Category",$E$13:$E39,$E54),0),""),"")</f>
        <v/>
      </c>
      <c r="AD54">
        <f>+IFERROR(IF(COUNT(AD$13:AD39),ROUND(SUMIFS(AD$13:AD39,$F$13:$F39,"More than 1 percentage of shareholding",$E$13:$E39,$E54),0),""),"")&lt;=IFERROR(IF(COUNT(AD$13:AD39),ROUND(SUMIFS(AD$13:AD39,$F$13:$F39,"Category",$E$13:$E39,$E54),0),""),"")</f>
        <v/>
      </c>
      <c r="AE54">
        <f>+IFERROR(IF(COUNT(AE$13:AE39),ROUND(SUMIFS(AE$13:AE39,$F$13:$F39,"More than 1 percentage of shareholding",$E$13:$E39,$E54),0),""),"")&lt;=IFERROR(IF(COUNT(AE$13:AE39),ROUND(SUMIFS(AE$13:AE39,$F$13:$F39,"Category",$E$13:$E39,$E54),0),""),"")</f>
        <v/>
      </c>
    </row>
    <row r="55" hidden="1">
      <c r="E55" s="364" t="n"/>
    </row>
  </sheetData>
  <sheetProtection selectLockedCells="0" selectUnlockedCells="0" algorithmName="SHA-512" sheet="1" objects="1" insertRows="1" insertHyperlinks="1" autoFilter="1" scenarios="1" formatColumns="1" deleteColumns="1" insertColumns="1" pivotTables="1" deleteRows="1" formatCells="1" saltValue="1XyIAczX4DXEfr5JVyyfog==" formatRows="1" sort="1" spinCount="100000" hashValue="9erqXKjzfs94VyZjid2RCRPJiNHEAbWt1ISlThOEWx73Pl5rr/nFYWPNnU7ie9W7N/JWPao/w5H4j92L7KtKAQ=="/>
  <mergeCells count="25">
    <mergeCell ref="S9:S11"/>
    <mergeCell ref="W9:W11"/>
    <mergeCell ref="L9:L11"/>
    <mergeCell ref="N9:N11"/>
    <mergeCell ref="D9:D11"/>
    <mergeCell ref="F9:F11"/>
    <mergeCell ref="G9:G11"/>
    <mergeCell ref="AC10:AE10"/>
    <mergeCell ref="X9:X11"/>
    <mergeCell ref="AC9:AE9"/>
    <mergeCell ref="I9:I11"/>
    <mergeCell ref="K9:K11"/>
    <mergeCell ref="M9:M11"/>
    <mergeCell ref="O9:R9"/>
    <mergeCell ref="U9:U11"/>
    <mergeCell ref="AA9:AA11"/>
    <mergeCell ref="O10:Q10"/>
    <mergeCell ref="Y9:Z10"/>
    <mergeCell ref="H9:H11"/>
    <mergeCell ref="T9:T11"/>
    <mergeCell ref="J9:J11"/>
    <mergeCell ref="V9:V11"/>
    <mergeCell ref="AB9:AB11"/>
    <mergeCell ref="R10:R11"/>
    <mergeCell ref="E9:E11"/>
  </mergeCells>
  <dataValidations count="9">
    <dataValidation sqref="AA13 AA15:AA18" showDropDown="0" showInputMessage="1" showErrorMessage="1" allowBlank="1" type="whole" operator="lessThanOrEqual">
      <formula1>M13</formula1>
    </dataValidation>
    <dataValidation sqref="I13:L13 I15:L18 O13:P13 O15:P18 S13:U13 S15:U18" showDropDown="0" showInputMessage="1" showErrorMessage="1" allowBlank="1" type="whole" operator="greaterThanOrEqual">
      <formula1>0</formula1>
    </dataValidation>
    <dataValidation sqref="H13 H15:H18" showDropDown="0" showInputMessage="1" showErrorMessage="1" allowBlank="1" prompt="[A-Z][A-Z][A-Z][A-Z][A-Z][0-9][0-9][0-9][0-9][A-Z]_x000a__x000a_In absence of PAN write : ZZZZZ9999Z" type="textLength" operator="equal">
      <formula1>10</formula1>
    </dataValidation>
    <dataValidation sqref="F13 F15:F18" showDropDown="0" showInputMessage="1" showErrorMessage="1" allowBlank="1" type="list">
      <formula1>$AX$9:$AX$10</formula1>
    </dataValidation>
    <dataValidation sqref="AC13 AC15:AC18" showDropDown="0" showInputMessage="1" showErrorMessage="1" allowBlank="1" error="Sub-category (i) should be less than or equal to total number of shares." prompt="Sub-category (i) should be less than or equal to total number of shares." type="whole" operator="lessThanOrEqual">
      <formula1>M13</formula1>
    </dataValidation>
    <dataValidation sqref="AD13 AD15:AD18" showDropDown="0" showInputMessage="1" showErrorMessage="1" allowBlank="1" error="Sub-category (ii) should be less than or equal to total number of shares." prompt="Sub-category (ii) should be less than or equal to total number of shares." type="whole" operator="lessThanOrEqual">
      <formula1>M13</formula1>
    </dataValidation>
    <dataValidation sqref="AE13 AE15:AE18" showDropDown="0" showInputMessage="1" showErrorMessage="1" allowBlank="1" error="Sub-category (iii) should be less than or equal to total number of shares." prompt="Sub-category (iii) should be less than or equal to total number of shares." type="whole" operator="lessThanOrEqual">
      <formula1>M13</formula1>
    </dataValidation>
    <dataValidation sqref="Y13 Y15:Y18" showDropDown="0" showInputMessage="1" showErrorMessage="1" allowBlank="1" type="whole" operator="lessThanOrEqual">
      <formula1>M13</formula1>
    </dataValidation>
    <dataValidation sqref="E13 E15:E18" showDropDown="0" showInputMessage="1" showErrorMessage="1" allowBlank="1" type="list">
      <formula1>$AG$1:$BA$1</formula1>
    </dataValidation>
  </dataValidations>
  <hyperlinks>
    <hyperlink ref="G20" location="'Shareholding Pattern'!F69" display="Click here to go back"/>
    <hyperlink ref="H20" location="'Shareholding Pattern'!F69"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51.xml><?xml version="1.0" encoding="utf-8"?>
<worksheet xmlns="http://schemas.openxmlformats.org/spreadsheetml/2006/main">
  <sheetPr codeName="Sheet58">
    <outlinePr summaryBelow="1" summaryRight="1"/>
    <pageSetUpPr/>
  </sheetPr>
  <dimension ref="D2:N16"/>
  <sheetViews>
    <sheetView showGridLines="0" topLeftCell="C7" workbookViewId="0">
      <selection activeCell="D15" sqref="D15:F15"/>
    </sheetView>
  </sheetViews>
  <sheetFormatPr baseColWidth="8" defaultColWidth="0" defaultRowHeight="14.5"/>
  <cols>
    <col hidden="1" width="2.7265625" customWidth="1" min="1" max="2"/>
    <col width="5.7265625" customWidth="1" min="3" max="3"/>
    <col width="72.1796875" customWidth="1" min="4" max="4"/>
    <col width="24.1796875" customWidth="1" min="5" max="5"/>
    <col width="18.1796875" customWidth="1" min="6" max="6"/>
    <col width="5.7265625" customWidth="1" min="7" max="7"/>
    <col hidden="1" width="5.7265625" customWidth="1" min="8" max="8"/>
    <col hidden="1" width="1" customWidth="1" min="9" max="10"/>
    <col hidden="1" width="2.7265625" customWidth="1" min="11" max="14"/>
    <col hidden="1" width="10.1796875" customWidth="1" min="15" max="16383"/>
    <col hidden="1" width="1" customWidth="1" min="16384" max="16384"/>
  </cols>
  <sheetData>
    <row r="1" hidden="1"/>
    <row r="2" hidden="1">
      <c r="E2" t="inlineStr">
        <is>
          <t>Board approved limits (%)</t>
        </is>
      </c>
      <c r="F2" t="inlineStr">
        <is>
          <t>Limits utilized (%)</t>
        </is>
      </c>
      <c r="G2" t="inlineStr">
        <is>
          <t>Limit set by government (%)</t>
        </is>
      </c>
    </row>
    <row r="3" hidden="1"/>
    <row r="4" hidden="1"/>
    <row r="5" hidden="1"/>
    <row r="6" hidden="1"/>
    <row r="7" ht="30" customHeight="1"/>
    <row r="8" ht="30" customHeight="1">
      <c r="D8" s="765" t="inlineStr">
        <is>
          <t>Table VI - Statement showing foreign ownership limits</t>
        </is>
      </c>
      <c r="E8" s="31" t="n"/>
      <c r="F8" s="32" t="n"/>
      <c r="G8" s="248" t="n"/>
    </row>
    <row r="9" ht="25" customHeight="1">
      <c r="D9" s="243" t="inlineStr">
        <is>
          <t>Particular</t>
        </is>
      </c>
      <c r="E9" s="243" t="inlineStr">
        <is>
          <t>Approved limits (%)</t>
        </is>
      </c>
      <c r="F9" s="243" t="inlineStr">
        <is>
          <t>Limits utilized (%)</t>
        </is>
      </c>
      <c r="G9" s="249" t="n"/>
    </row>
    <row r="10" ht="20.15" customHeight="1">
      <c r="D10" s="196" t="inlineStr">
        <is>
          <t>As on shareholding date</t>
        </is>
      </c>
      <c r="E10" s="245" t="n">
        <v>100</v>
      </c>
      <c r="F10" s="246" t="n">
        <v>0.62</v>
      </c>
      <c r="G10" s="250" t="n"/>
      <c r="K10" t="n">
        <v>0</v>
      </c>
      <c r="L10" t="n">
        <v>0</v>
      </c>
      <c r="M10" t="n">
        <v>0</v>
      </c>
      <c r="N10" t="n">
        <v>0</v>
      </c>
    </row>
    <row r="11" ht="20.15" customHeight="1">
      <c r="D11" s="197" t="inlineStr">
        <is>
          <t>As on the end of previous 1st quarter</t>
        </is>
      </c>
      <c r="E11" s="245" t="n">
        <v>100</v>
      </c>
      <c r="F11" s="245" t="n">
        <v>0.62</v>
      </c>
      <c r="G11" s="250" t="n"/>
      <c r="K11" t="n">
        <v>0</v>
      </c>
      <c r="L11" t="n">
        <v>0</v>
      </c>
      <c r="M11" t="n">
        <v>0</v>
      </c>
      <c r="N11" t="n">
        <v>0</v>
      </c>
    </row>
    <row r="12" ht="20.15" customHeight="1">
      <c r="D12" s="197" t="inlineStr">
        <is>
          <t>As on the end of previous 2nd quarter</t>
        </is>
      </c>
      <c r="E12" s="245" t="n">
        <v>100</v>
      </c>
      <c r="F12" s="245" t="n">
        <v>0.64</v>
      </c>
      <c r="G12" s="250" t="n"/>
      <c r="K12" t="n">
        <v>0</v>
      </c>
      <c r="L12" t="n">
        <v>0</v>
      </c>
      <c r="M12" t="n">
        <v>0</v>
      </c>
      <c r="N12" t="n">
        <v>0</v>
      </c>
    </row>
    <row r="13">
      <c r="D13" s="197" t="inlineStr">
        <is>
          <t>As on the end of previous 3rd quarter</t>
        </is>
      </c>
      <c r="E13" s="245" t="n">
        <v>100</v>
      </c>
      <c r="F13" s="245" t="n">
        <v>0.74</v>
      </c>
      <c r="G13" s="250" t="n"/>
      <c r="K13" t="n">
        <v>0</v>
      </c>
      <c r="L13" t="n">
        <v>0</v>
      </c>
      <c r="M13" t="n">
        <v>0</v>
      </c>
      <c r="N13" t="n">
        <v>0</v>
      </c>
    </row>
    <row r="14" ht="21.75" customHeight="1">
      <c r="D14" s="198" t="inlineStr">
        <is>
          <t>As on the end of previous 4th quarter</t>
        </is>
      </c>
      <c r="E14" s="247" t="n">
        <v>100</v>
      </c>
      <c r="F14" s="247" t="n">
        <v>0.74</v>
      </c>
      <c r="G14" s="250" t="n"/>
      <c r="K14" t="n">
        <v>0</v>
      </c>
      <c r="L14" t="n">
        <v>0</v>
      </c>
      <c r="M14" t="n">
        <v>0</v>
      </c>
      <c r="N14" t="n">
        <v>0</v>
      </c>
    </row>
    <row r="15" ht="91.5" customHeight="1">
      <c r="D15" s="766" t="inlineStr">
        <is>
          <t>Notes :-
 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is>
      </c>
      <c r="E15" s="31" t="n"/>
      <c r="F15" s="32" t="n"/>
    </row>
    <row r="16" ht="15" customHeight="1">
      <c r="D16" s="598" t="n"/>
      <c r="F16" s="63" t="n"/>
    </row>
  </sheetData>
  <sheetProtection selectLockedCells="0" selectUnlockedCells="0" algorithmName="SHA-512" sheet="1" objects="1" insertRows="1" insertHyperlinks="1" autoFilter="1" scenarios="1" formatColumns="1" deleteColumns="1" insertColumns="1" pivotTables="1" deleteRows="1" formatCells="1" saltValue="UYbGtmxSyZ8kg1cz9Io5OQ==" formatRows="1" sort="1" spinCount="100000" hashValue="IJUVvOEf3TLytkQyeBDJnQyo2jaT12OkDBNXMk7ORfMGYeFJG3B3QFhy/0u8PFBkcAmve2sGoEak20DzPbmfBg=="/>
  <mergeCells count="3">
    <mergeCell ref="D8:F8"/>
    <mergeCell ref="D16:E16"/>
    <mergeCell ref="D15:F15"/>
  </mergeCells>
  <pageMargins left="0.7" right="0.7" top="0.75" bottom="0.75" header="0.3" footer="0.3"/>
  <pageSetup orientation="portrait"/>
  <headerFooter>
    <oddHeader/>
    <oddFooter>&amp;L&amp;"Arial"&amp;8 &amp;K8585FF INTERNAL</oddFooter>
    <evenHeader/>
    <evenFooter/>
    <firstHeader/>
    <firstFooter/>
  </headerFooter>
</worksheet>
</file>

<file path=xl/worksheets/sheet52.xml><?xml version="1.0" encoding="utf-8"?>
<worksheet xmlns="http://schemas.openxmlformats.org/spreadsheetml/2006/main">
  <sheetPr codeName="Sheet27">
    <tabColor theme="1"/>
    <outlinePr summaryBelow="1" summaryRight="1"/>
    <pageSetUpPr/>
  </sheetPr>
  <dimension ref="C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baseColWidth="8" defaultColWidth="0" defaultRowHeight="14.5"/>
  <cols>
    <col hidden="1" width="2.7265625" customWidth="1" min="1" max="1"/>
    <col width="2.26953125" customWidth="1" min="2" max="2"/>
    <col width="8.7265625" customWidth="1" min="3" max="3"/>
    <col width="35.7265625" customWidth="1" min="4" max="6"/>
    <col width="13.7265625" customWidth="1" min="7" max="7"/>
    <col width="20.7265625" customWidth="1" min="8" max="9"/>
    <col hidden="1" width="20.7265625" customWidth="1" min="10" max="11"/>
    <col width="20.7265625" customWidth="1" min="12" max="14"/>
    <col hidden="1" width="20.7265625" customWidth="1" min="15" max="15"/>
    <col width="20.7265625" customWidth="1" min="16" max="17"/>
    <col hidden="1" width="20.7265625" customWidth="1" min="18" max="21"/>
    <col width="20.7265625" customWidth="1" min="22" max="22"/>
    <col width="25.7265625" customWidth="1" min="23" max="23"/>
    <col hidden="1" width="20.7265625" customWidth="1" min="24" max="25"/>
    <col width="20.7265625" customWidth="1" min="26" max="27"/>
    <col width="5.7265625" customWidth="1" min="28" max="28"/>
    <col hidden="1" width="5.7265625" customWidth="1" min="29" max="30"/>
    <col hidden="1" width="3.81640625" customWidth="1" min="31" max="16384"/>
  </cols>
  <sheetData>
    <row r="1" hidden="1">
      <c r="I1" t="n">
        <v>0</v>
      </c>
    </row>
    <row r="2" hidden="1">
      <c r="D2" t="inlineStr">
        <is>
          <t>Type of depository receipts</t>
        </is>
      </c>
      <c r="E2" t="inlineStr">
        <is>
          <t>Name of the bank</t>
        </is>
      </c>
      <c r="F2" t="inlineStr">
        <is>
          <t>Name of shareholder</t>
        </is>
      </c>
      <c r="G2" t="inlineStr">
        <is>
          <t>Permanent account number of shareholder</t>
        </is>
      </c>
      <c r="H2" t="inlineStr">
        <is>
          <t>Number of shareholders</t>
        </is>
      </c>
      <c r="I2" t="inlineStr">
        <is>
          <t>Number of fully paid up equity shares</t>
        </is>
      </c>
      <c r="J2" t="inlineStr">
        <is>
          <t>Number of partly paid-up equity shares</t>
        </is>
      </c>
      <c r="K2" t="inlineStr">
        <is>
          <t>Number of shares underlying outstanding depository receipts</t>
        </is>
      </c>
      <c r="L2" t="inlineStr">
        <is>
          <t>Total number of shares</t>
        </is>
      </c>
      <c r="M2" t="inlineStr">
        <is>
          <t>Shareholding as a percentage of total number of shares held by promoters and public shareholders and custodians or DR holders</t>
        </is>
      </c>
      <c r="N2" t="inlineStr">
        <is>
          <t>Number of voting rights held by same class of securities</t>
        </is>
      </c>
      <c r="O2" t="inlineStr">
        <is>
          <t>Number of voting rights held by differential voting rights</t>
        </is>
      </c>
      <c r="P2" t="inlineStr">
        <is>
          <t>Total Number of voting rights</t>
        </is>
      </c>
      <c r="Q2" t="inlineStr">
        <is>
          <t>Percentage of total number of voting rights</t>
        </is>
      </c>
      <c r="R2" t="inlineStr">
        <is>
          <t>Number of shares underlying outstanding convertible securities</t>
        </is>
      </c>
      <c r="S2" t="inlineStr">
        <is>
          <t>Number of shares underlying outstanding warrants</t>
        </is>
      </c>
      <c r="T2" t="inlineStr">
        <is>
          <t>Number Of Outstanding ESOP Granted</t>
        </is>
      </c>
      <c r="U2" t="inlineStr">
        <is>
          <t>Total Number of shares underlying outstanding convertible securities, warrants and ESOP</t>
        </is>
      </c>
      <c r="V2" t="inlineStr">
        <is>
          <t>Total number of shares on fully diluted basis including warrants, ESOP and convertible securities</t>
        </is>
      </c>
      <c r="W2" t="inlineStr">
        <is>
          <t>Total shareholding as a percentage assuming full conversion of convertible securities, warrants and ESOP</t>
        </is>
      </c>
      <c r="X2" t="inlineStr">
        <is>
          <t xml:space="preserve">Number of the locked-in-shares </t>
        </is>
      </c>
      <c r="Y2" t="inlineStr">
        <is>
          <t>Locked-in-shares as a percentage of total number of shares</t>
        </is>
      </c>
      <c r="Z2" t="inlineStr">
        <is>
          <t>Number of equity shares held in dematerialized form</t>
        </is>
      </c>
      <c r="AA2" t="inlineStr">
        <is>
          <t>Reason for not providing PAN</t>
        </is>
      </c>
      <c r="AE2" t="inlineStr">
        <is>
          <t>GDR</t>
        </is>
      </c>
    </row>
    <row r="3" hidden="1">
      <c r="AE3" t="inlineStr">
        <is>
          <t>GDS</t>
        </is>
      </c>
    </row>
    <row r="4" hidden="1">
      <c r="AE4" t="inlineStr">
        <is>
          <t>ADR</t>
        </is>
      </c>
    </row>
    <row r="5" hidden="1">
      <c r="AE5" t="inlineStr">
        <is>
          <t>ADS</t>
        </is>
      </c>
    </row>
    <row r="6" hidden="1">
      <c r="AE6" t="inlineStr">
        <is>
          <t>SDR</t>
        </is>
      </c>
    </row>
    <row r="7" ht="15" customHeight="1">
      <c r="AE7" t="inlineStr">
        <is>
          <t>Other</t>
        </is>
      </c>
    </row>
    <row r="8" ht="15" customHeight="1"/>
    <row r="9" ht="29.25" customHeight="1">
      <c r="C9" s="767" t="inlineStr">
        <is>
          <t>Sr. No.</t>
        </is>
      </c>
      <c r="D9" s="476" t="inlineStr">
        <is>
          <t>Category</t>
        </is>
      </c>
      <c r="E9" s="476" t="inlineStr">
        <is>
          <t>Bank Name</t>
        </is>
      </c>
      <c r="F9" s="476" t="inlineStr">
        <is>
          <t>Name
of the 
Shareholders
     (I)</t>
        </is>
      </c>
      <c r="G9" s="476" t="inlineStr">
        <is>
          <t>PAN 
(II)</t>
        </is>
      </c>
      <c r="H9" s="476" t="inlineStr">
        <is>
          <t>No.
of the 
Shareholders
     (I)</t>
        </is>
      </c>
      <c r="I9" s="476" t="inlineStr">
        <is>
          <t>No. of fully paid up equity shares held
(IV)</t>
        </is>
      </c>
      <c r="J9" s="476" t="inlineStr">
        <is>
          <t>No. Of Partly paid-up equity shares held
(V)</t>
        </is>
      </c>
      <c r="K9" s="476" t="inlineStr">
        <is>
          <t>No. Of shares underlying Depository Receipts
(VI)</t>
        </is>
      </c>
      <c r="L9" s="476" t="inlineStr">
        <is>
          <t>Total nos. shares
held
(VII) = (IV)+(V)+ (VI)</t>
        </is>
      </c>
      <c r="M9" s="476" t="inlineStr">
        <is>
          <t>Shareholding as a % of total no. of shares (calculated as per SCRR, 1957)
(VIII)
As a % of (A+B+C2)</t>
        </is>
      </c>
      <c r="N9" s="476" t="inlineStr">
        <is>
          <t>Number of Voting Rights held in each class of securities
(IX)</t>
        </is>
      </c>
      <c r="O9" s="31" t="n"/>
      <c r="P9" s="31" t="n"/>
      <c r="Q9" s="32" t="n"/>
      <c r="R9" s="493" t="inlineStr">
        <is>
          <t>No. Of Shares Underlying Outstanding convertible securities
(XA)</t>
        </is>
      </c>
      <c r="S9" s="493" t="inlineStr">
        <is>
          <t>No. of Shares Underlying Outstanding Warrants
(XB)</t>
        </is>
      </c>
      <c r="T9" s="493" t="inlineStr">
        <is>
          <t>No. Of Outstanding ESOP Granted
(XC)</t>
        </is>
      </c>
      <c r="U9" s="493" t="inlineStr">
        <is>
          <t>No. of Shares Underlying Outstanding convertible securities, No. of Warrants and ESOP etc.
(X) = (XA+XB+XC)</t>
        </is>
      </c>
      <c r="V9" s="493" t="inlineStr">
        <is>
          <t>Total No. of shares on fully diluted basis (including warrants, ESOP, Convertible Securities etc.) (XI)=(VII+X)</t>
        </is>
      </c>
      <c r="W9" s="562" t="inlineStr">
        <is>
          <t>Shareholding , as a % assuming full conversion of convertible securities ( as a percentage of diluted share capital)
(XII)= (VII)+(X)
As a % of (A+B+C2)</t>
        </is>
      </c>
      <c r="X9" s="476" t="inlineStr">
        <is>
          <t>Number of Locked in shares
(XIII)</t>
        </is>
      </c>
      <c r="Y9" s="636" t="n"/>
      <c r="Z9" s="476" t="inlineStr">
        <is>
          <t>Number of equity shares held in dematerialized form 
(XIV)</t>
        </is>
      </c>
      <c r="AA9" s="476" t="inlineStr">
        <is>
          <t>Reason for not providing PAN</t>
        </is>
      </c>
    </row>
    <row r="10" ht="31.5" customHeight="1">
      <c r="C10" s="605" t="n"/>
      <c r="D10" s="605" t="n"/>
      <c r="E10" s="605" t="n"/>
      <c r="F10" s="605" t="n"/>
      <c r="G10" s="605" t="n"/>
      <c r="H10" s="605" t="n"/>
      <c r="I10" s="605" t="n"/>
      <c r="J10" s="605" t="n"/>
      <c r="K10" s="605" t="n"/>
      <c r="L10" s="605" t="n"/>
      <c r="M10" s="605" t="n"/>
      <c r="N10" s="476" t="inlineStr">
        <is>
          <t>No of Voting (XIV)
Rights</t>
        </is>
      </c>
      <c r="O10" s="31" t="n"/>
      <c r="P10" s="32" t="n"/>
      <c r="Q10" s="476" t="inlineStr">
        <is>
          <t>Total as
a % of
Total
Voting
rights</t>
        </is>
      </c>
      <c r="R10" s="605" t="n"/>
      <c r="S10" s="605" t="n"/>
      <c r="T10" s="605" t="n"/>
      <c r="U10" s="605" t="n"/>
      <c r="V10" s="605" t="n"/>
      <c r="W10" s="605" t="n"/>
      <c r="X10" s="67" t="n"/>
      <c r="Y10" s="135" t="n"/>
      <c r="Z10" s="605" t="n"/>
      <c r="AA10" s="605" t="n"/>
    </row>
    <row r="11" ht="78.75" customHeight="1">
      <c r="C11" s="606" t="n"/>
      <c r="D11" s="606" t="n"/>
      <c r="E11" s="606" t="n"/>
      <c r="F11" s="606" t="n"/>
      <c r="G11" s="606" t="n"/>
      <c r="H11" s="606" t="n"/>
      <c r="I11" s="606" t="n"/>
      <c r="J11" s="606" t="n"/>
      <c r="K11" s="606" t="n"/>
      <c r="L11" s="606" t="n"/>
      <c r="M11" s="606" t="n"/>
      <c r="N11" s="476" t="inlineStr">
        <is>
          <t>Class
eg:
X</t>
        </is>
      </c>
      <c r="O11" s="476" t="inlineStr">
        <is>
          <t>Class
eg:Y</t>
        </is>
      </c>
      <c r="P11" s="476" t="inlineStr">
        <is>
          <t>Total</t>
        </is>
      </c>
      <c r="Q11" s="606" t="n"/>
      <c r="R11" s="606" t="n"/>
      <c r="S11" s="606" t="n"/>
      <c r="T11" s="606" t="n"/>
      <c r="U11" s="606" t="n"/>
      <c r="V11" s="606" t="n"/>
      <c r="W11" s="606" t="n"/>
      <c r="X11" s="562" t="inlineStr">
        <is>
          <t>No.
(a)</t>
        </is>
      </c>
      <c r="Y11" s="562" t="inlineStr">
        <is>
          <t>As a % of total Shares held
(b)</t>
        </is>
      </c>
      <c r="Z11" s="606" t="n"/>
      <c r="AA11" s="606" t="n"/>
    </row>
    <row r="12" ht="18.75" customHeight="1">
      <c r="C12" s="7" t="inlineStr">
        <is>
          <t>C1</t>
        </is>
      </c>
      <c r="D12" s="54" t="inlineStr">
        <is>
          <t>Custodian/DR  Holder - Name of DR Holders  (If Available)</t>
        </is>
      </c>
      <c r="E12" s="70" t="n"/>
      <c r="F12" s="22" t="n"/>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3" t="n"/>
    </row>
    <row r="13" hidden="1" ht="20.15" customFormat="1" customHeight="1" s="9">
      <c r="C13" s="48" t="n"/>
      <c r="D13" s="59" t="n"/>
      <c r="E13" s="59" t="n"/>
      <c r="F13" s="59" t="n"/>
      <c r="G13" s="8" t="n"/>
      <c r="H13" s="768">
        <f>IF(L13="","",IF(SUM(L13)&gt;0, 1, 0))</f>
        <v/>
      </c>
      <c r="I13" s="740" t="n"/>
      <c r="J13" s="741" t="n"/>
      <c r="K13" s="741" t="n"/>
      <c r="L13" s="742">
        <f>+IFERROR(IF(COUNT(I13:K13),ROUND(SUM(I13:K13),0),""),"")</f>
        <v/>
      </c>
      <c r="M13" s="769" t="n"/>
      <c r="N13" s="744">
        <f>IF(I13="","",I13)</f>
        <v/>
      </c>
      <c r="O13" s="745" t="n"/>
      <c r="P13" s="746">
        <f>+IFERROR(IF(COUNT(N13:O13),ROUND(SUM(N13,O13),2),""),"")</f>
        <v/>
      </c>
      <c r="Q13" s="743">
        <f>+IFERROR(IF(COUNT(P13),ROUND(P13/('Shareholding Pattern'!$P$79)*100,2),""),"")</f>
        <v/>
      </c>
      <c r="R13" s="741" t="n"/>
      <c r="S13" s="741" t="n"/>
      <c r="T13" s="741" t="n"/>
      <c r="U13" s="747">
        <f>+IFERROR(IF(COUNT(R13:T13),ROUND(SUM(R13:T13),0),""),"")</f>
        <v/>
      </c>
      <c r="V13" s="747">
        <f>+IFERROR(IF(COUNT(L13,U13),ROUND(SUM(L13,U13),0),""),"")</f>
        <v/>
      </c>
      <c r="W13" s="769" t="n"/>
      <c r="X13" s="741" t="n"/>
      <c r="Y13" s="743">
        <f>+IFERROR(IF(X13="","",(+IF(X13=0,0,IF(COUNT(X13,L13),ROUND(SUM(X13)/SUM(L13)*100,2),"")))),"")</f>
        <v/>
      </c>
      <c r="Z13" s="740" t="n"/>
      <c r="AA13" s="749" t="n"/>
      <c r="AE13" s="9">
        <f>IF(SUM(L13)&gt;0,1,0)</f>
        <v/>
      </c>
      <c r="AF13" s="9">
        <f>IF(COUNT(L13:$L$14995)=0,"",SUM(AE1:AE65527))</f>
        <v/>
      </c>
    </row>
    <row r="14" ht="25" customHeight="1">
      <c r="C14" s="30" t="n"/>
      <c r="D14" s="31" t="n"/>
      <c r="E14" s="159" t="inlineStr">
        <is>
          <t>Disclosure of shareholder holding equal to or more than 1% of total number of shares</t>
        </is>
      </c>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2" t="n"/>
    </row>
    <row r="15" hidden="1" ht="25" customHeight="1">
      <c r="C15" s="30" t="n"/>
      <c r="D15" s="31" t="n"/>
      <c r="J15" s="130" t="n"/>
      <c r="K15" s="130" t="n"/>
      <c r="M15" s="770">
        <f>+IFERROR(IF(COUNT(L15),ROUND(L15/('Shareholding Pattern'!$L$78)*100,2),""),"")</f>
        <v/>
      </c>
      <c r="N15" s="130" t="n"/>
      <c r="O15" s="130" t="n"/>
      <c r="Q15" s="770">
        <f>+IFERROR(IF(COUNT(P15),ROUND(P15/('Shareholding Pattern'!$P$79)*100,2),""),"")</f>
        <v/>
      </c>
      <c r="W15" s="770">
        <f>+IFERROR(IF(COUNT(L15,U15),ROUND(SUM(U15,L15)/SUM('Shareholding Pattern'!$L$78,'Shareholding Pattern'!$U$78)*100,2),""),"")</f>
        <v/>
      </c>
      <c r="X15" s="130" t="n"/>
      <c r="Z15" s="32" t="n"/>
    </row>
    <row r="16" ht="20.15" customHeight="1">
      <c r="C16" s="89" t="n"/>
      <c r="D16" s="69" t="n"/>
      <c r="E16" s="26" t="n"/>
      <c r="F16" s="45" t="inlineStr">
        <is>
          <t>Click here to go back</t>
        </is>
      </c>
      <c r="G16" s="45" t="inlineStr">
        <is>
          <t>Total</t>
        </is>
      </c>
      <c r="H16" s="47">
        <f>+IFERROR(IF(COUNT(H14:H15),ROUND(SUM(H14:H15),0),""),"")</f>
        <v/>
      </c>
      <c r="I16" s="47">
        <f>+IFERROR(IF(COUNT(I13:I15),ROUND(SUM(I13:I15),0),""),"")</f>
        <v/>
      </c>
      <c r="J16" s="47">
        <f>+IFERROR(IF(COUNT(J13:J15),ROUND(SUM(J13:J15),0),""),"")</f>
        <v/>
      </c>
      <c r="K16" s="47">
        <f>+IFERROR(IF(COUNT(K13:K15),ROUND(SUM(K13:K15),0),""),"")</f>
        <v/>
      </c>
      <c r="L16" s="47">
        <f>+IFERROR(IF(COUNT(L13:L15),ROUND(SUM(L13:L15),0),""),"")</f>
        <v/>
      </c>
      <c r="M16" s="771" t="n"/>
      <c r="N16" s="652">
        <f>+IFERROR(IF(COUNT(N13:N15),ROUND(SUM(N13:N15),0),""),"")</f>
        <v/>
      </c>
      <c r="O16" s="652">
        <f>+IFERROR(IF(COUNT(O13:O15),ROUND(SUM(O13:O15),0),""),"")</f>
        <v/>
      </c>
      <c r="P16" s="652">
        <f>+IFERROR(IF(COUNT(P13:P15),ROUND(SUM(P13:P15),0),""),"")</f>
        <v/>
      </c>
      <c r="Q16" s="754">
        <f>+IFERROR(IF(COUNT(P16),ROUND(P16/('Shareholding Pattern'!$P$79)*100,2),""),"")</f>
        <v/>
      </c>
      <c r="R16" s="47">
        <f>+IFERROR(IF(COUNT(R13:R15),ROUND(SUM(R13:R15),0),""),"")</f>
        <v/>
      </c>
      <c r="S16" s="47">
        <f>+IFERROR(IF(COUNT(S13:S15),ROUND(SUM(S13:S15),0),""),"")</f>
        <v/>
      </c>
      <c r="T16" s="47">
        <f>+IFERROR(IF(COUNT(T13:T15),ROUND(SUM(T13:T15),0),""),"")</f>
        <v/>
      </c>
      <c r="U16" s="47">
        <f>+IFERROR(IF(COUNT(U13:U15),ROUND(SUM(U13:U15),0),""),"")</f>
        <v/>
      </c>
      <c r="V16" s="47">
        <f>+IFERROR(IF(COUNT(V13:V15),ROUND(SUM(V13:V15),0),""),"")</f>
        <v/>
      </c>
      <c r="W16" s="771" t="n"/>
      <c r="X16" s="47">
        <f>+IFERROR(IF(COUNT(X13:X15),ROUND(SUM(X13:X15),0),""),"")</f>
        <v/>
      </c>
      <c r="Y16" s="705">
        <f>+IFERROR(IF(X16="","",(+IF(X16=0,0,IF(COUNT(X16,L16),ROUND(SUM(X16)/SUM(L16)*100,2),"")))),"")</f>
        <v/>
      </c>
      <c r="Z16" s="47">
        <f>+IFERROR(IF(COUNT(Z13:Z15),ROUND(SUM(Z13:Z15),0),""),"")</f>
        <v/>
      </c>
    </row>
  </sheetData>
  <sheetProtection selectLockedCells="0" selectUnlockedCells="0" algorithmName="SHA-512" sheet="1" objects="1" insertRows="1" insertHyperlinks="1" autoFilter="1" scenarios="1" formatColumns="1" deleteColumns="1" insertColumns="1" pivotTables="1" deleteRows="1" formatCells="1" saltValue="8si/8QiKihOysgVWBzSP4g==" formatRows="1" sort="1" spinCount="100000" hashValue="AOdjs87pImTNBrUkxHxzj+SJxROBWeNXOCdfO9XbPav9a9GfXfvjeTH3zlu2mcgBjE28jQ5QCDprKaFnjFPEUg=="/>
  <mergeCells count="23">
    <mergeCell ref="S9:S11"/>
    <mergeCell ref="N9:Q9"/>
    <mergeCell ref="W9:W11"/>
    <mergeCell ref="L9:L11"/>
    <mergeCell ref="D9:D11"/>
    <mergeCell ref="F9:F11"/>
    <mergeCell ref="X9:Y10"/>
    <mergeCell ref="Q10:Q11"/>
    <mergeCell ref="R9:R11"/>
    <mergeCell ref="G9:G11"/>
    <mergeCell ref="Z9:Z11"/>
    <mergeCell ref="N10:P10"/>
    <mergeCell ref="I9:I11"/>
    <mergeCell ref="K9:K11"/>
    <mergeCell ref="M9:M11"/>
    <mergeCell ref="U9:U11"/>
    <mergeCell ref="AA9:AA11"/>
    <mergeCell ref="H9:H11"/>
    <mergeCell ref="T9:T11"/>
    <mergeCell ref="J9:J11"/>
    <mergeCell ref="V9:V11"/>
    <mergeCell ref="C9:C11"/>
    <mergeCell ref="E9:E11"/>
  </mergeCells>
  <dataValidations count="5">
    <dataValidation sqref="Z13:AA13" showDropDown="0" showInputMessage="1" showErrorMessage="1" allowBlank="1" type="whole" operator="lessThanOrEqual">
      <formula1>L13</formula1>
    </dataValidation>
    <dataValidation sqref="G13" showDropDown="0" showInputMessage="1" showErrorMessage="1" allowBlank="1" prompt="[A-Z][A-Z][A-Z][A-Z][A-Z][0-9][0-9][0-9][0-9][A-Z]_x000a__x000a_In absence of PAN write : ZZZZZ9999Z" type="textLength" operator="equal">
      <formula1>10</formula1>
    </dataValidation>
    <dataValidation sqref="I13:K13 N13:O13 R13:T13" showDropDown="0" showInputMessage="1" showErrorMessage="1" allowBlank="1" type="whole" operator="greaterThanOrEqual">
      <formula1>0</formula1>
    </dataValidation>
    <dataValidation sqref="D13" showDropDown="0" showInputMessage="1" showErrorMessage="1" allowBlank="1" type="list">
      <formula1>$AE$2:$AE$7</formula1>
    </dataValidation>
    <dataValidation sqref="X13" showDropDown="0" showInputMessage="1" showErrorMessage="1" allowBlank="1" type="whole" operator="lessThanOrEqual">
      <formula1>L13</formula1>
    </dataValidation>
  </dataValidations>
  <hyperlinks>
    <hyperlink ref="F16" location="'Shareholding Pattern'!F75" display="Click here to go back"/>
    <hyperlink ref="G16" location="'Shareholding Pattern'!F75"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53.xml><?xml version="1.0" encoding="utf-8"?>
<worksheet xmlns="http://schemas.openxmlformats.org/spreadsheetml/2006/main">
  <sheetPr codeName="Sheet28">
    <tabColor theme="1"/>
    <outlinePr summaryBelow="1" summaryRight="1"/>
    <pageSetUpPr/>
  </sheetPr>
  <dimension ref="D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baseColWidth="8" defaultColWidth="0" defaultRowHeight="14.5"/>
  <cols>
    <col hidden="1" width="2.7265625" customWidth="1" min="1" max="2"/>
    <col width="2.26953125" customWidth="1" min="3" max="3"/>
    <col width="8.7265625" customWidth="1" min="4" max="4"/>
    <col width="35.7265625" customWidth="1" min="5" max="5"/>
    <col width="13.7265625" customWidth="1" min="6" max="6"/>
    <col width="20.7265625" customWidth="1" min="7"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hidden="1" width="20.7265625" customWidth="1" min="23" max="24"/>
    <col width="20.7265625" customWidth="1" min="25" max="26"/>
    <col width="5.7265625" customWidth="1" min="27" max="27"/>
    <col hidden="1" width="5.7265625" customWidth="1" min="28" max="30"/>
    <col hidden="1" width="7.54296875" customWidth="1" min="31" max="16384"/>
  </cols>
  <sheetData>
    <row r="1" hidden="1">
      <c r="I1" t="n">
        <v>0</v>
      </c>
    </row>
    <row r="2" hidden="1">
      <c r="E2" t="inlineStr">
        <is>
          <t>Name of shareholder</t>
        </is>
      </c>
      <c r="F2" t="inlineStr">
        <is>
          <t>Permanent account number of shareholder</t>
        </is>
      </c>
      <c r="G2" t="inlineStr">
        <is>
          <t>Number of shareholders</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equity shares held in dematerialized form</t>
        </is>
      </c>
      <c r="Z2" t="inlineStr">
        <is>
          <t>Reason for not providing PAN</t>
        </is>
      </c>
    </row>
    <row r="3" hidden="1"/>
    <row r="4" hidden="1"/>
    <row r="5" hidden="1"/>
    <row r="6" hidden="1"/>
    <row r="9" ht="40" customHeight="1">
      <c r="D9" s="476" t="inlineStr">
        <is>
          <t>Sr. No.</t>
        </is>
      </c>
      <c r="E9" s="476" t="inlineStr">
        <is>
          <t>Name
of the 
Shareholders
     (I)</t>
        </is>
      </c>
      <c r="F9" s="476" t="inlineStr">
        <is>
          <t>PAN 
(II)</t>
        </is>
      </c>
      <c r="G9" s="476" t="inlineStr">
        <is>
          <t>No.
of the 
Shareholders
     (I)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ESOP, Convertible Securities etc.) (XI)=(VII+X)</t>
        </is>
      </c>
      <c r="V9" s="562" t="inlineStr">
        <is>
          <t>Shareholding , as a % assuming full conversion of convertible securities ( as a percentage of diluted share capital)
(XII)= (VII)+(X)
As a % of (A+B+C2)</t>
        </is>
      </c>
      <c r="W9" s="476" t="inlineStr">
        <is>
          <t>Number of Locked in shares
(XIII)</t>
        </is>
      </c>
      <c r="X9" s="636" t="n"/>
      <c r="Y9" s="476" t="inlineStr">
        <is>
          <t>Number of equity shares held in dematerialized form 
(XIV)</t>
        </is>
      </c>
      <c r="Z9" s="476" t="inlineStr">
        <is>
          <t>Reason for not providing PAN</t>
        </is>
      </c>
    </row>
    <row r="10" ht="40" customHeight="1">
      <c r="D10" s="605" t="n"/>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05" t="n"/>
      <c r="Z10" s="605" t="n"/>
    </row>
    <row r="11" ht="55" customHeight="1">
      <c r="D11" s="606" t="n"/>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606" t="n"/>
      <c r="Z11" s="606" t="n"/>
    </row>
    <row r="12" ht="17.25" customHeight="1">
      <c r="D12" s="66" t="inlineStr">
        <is>
          <t>C2</t>
        </is>
      </c>
      <c r="E12" s="355" t="inlineStr">
        <is>
          <t>Employee Benefit Trust / Employee Welfare Trust under SEBI (Share Based Employee Benefits and Sweat Equity) Regulations, 2021</t>
        </is>
      </c>
      <c r="F12" s="55" t="n"/>
      <c r="G12" s="22" t="n"/>
      <c r="H12" s="22" t="n"/>
      <c r="I12" s="22" t="n"/>
      <c r="J12" s="22" t="n"/>
      <c r="K12" s="22" t="n"/>
      <c r="L12" s="22" t="n"/>
      <c r="M12" s="22" t="n"/>
      <c r="N12" s="22" t="n"/>
      <c r="O12" s="22" t="n"/>
      <c r="P12" s="22" t="n"/>
      <c r="Q12" s="22" t="n"/>
      <c r="R12" s="22" t="n"/>
      <c r="S12" s="22" t="n"/>
      <c r="T12" s="22" t="n"/>
      <c r="U12" s="22" t="n"/>
      <c r="V12" s="22" t="n"/>
      <c r="W12" s="22" t="n"/>
      <c r="X12" s="22" t="n"/>
      <c r="Y12" s="22" t="n"/>
      <c r="Z12" s="23" t="n"/>
    </row>
    <row r="13" hidden="1" ht="20.15" customFormat="1" customHeight="1" s="9">
      <c r="D13" s="48" t="n"/>
      <c r="E13" s="59" t="n"/>
      <c r="F13" s="8" t="n"/>
      <c r="G13" s="772">
        <f>IF(K13="","",IF(SUM(K13)&gt;0, 1, 0))</f>
        <v/>
      </c>
      <c r="H13" s="740" t="n"/>
      <c r="I13" s="741" t="n"/>
      <c r="J13" s="741" t="n"/>
      <c r="K13" s="747">
        <f>+IFERROR(IF(COUNT(H13:J13),ROUND(SUM(H13:J13),0),""),"")</f>
        <v/>
      </c>
      <c r="L13" s="743">
        <f>+IFERROR(IF(COUNT(K13),ROUND(K13/'Shareholding Pattern'!$L$78*100,2),""),"")</f>
        <v/>
      </c>
      <c r="M13" s="744">
        <f>IF(H13="","",H13)</f>
        <v/>
      </c>
      <c r="N13" s="745" t="n"/>
      <c r="O13" s="746">
        <f>+IFERROR(IF(COUNT(M13:N13),ROUND(SUM(M13,N13),0),""),"")</f>
        <v/>
      </c>
      <c r="P13" s="743">
        <f>+IFERROR(IF(COUNT(O13),ROUND(O13/('Shareholding Pattern'!$P$79)*100,2),""),"")</f>
        <v/>
      </c>
      <c r="Q13" s="741" t="n"/>
      <c r="R13" s="741" t="n"/>
      <c r="S13" s="741" t="n"/>
      <c r="T13" s="747">
        <f>+IFERROR(IF(COUNT(Q13:S13),ROUND(SUM(Q13:S13),0),""),"")</f>
        <v/>
      </c>
      <c r="U13" s="747">
        <f>+IFERROR(IF(COUNT(K13,T13),ROUND(SUM(K13,T13),0),""),"")</f>
        <v/>
      </c>
      <c r="V13" s="743">
        <f>+IFERROR(IF(COUNT(K13,T13),ROUND(SUM(T13,K13)/SUM('Shareholding Pattern'!$L$78,'Shareholding Pattern'!$U$78)*100,2),""),"")</f>
        <v/>
      </c>
      <c r="W13" s="741" t="n"/>
      <c r="X13" s="754">
        <f>+IFERROR(IF(W13="","",(+IF(W13=0,0,IF(COUNT(W13,K13),ROUND(SUM(W13)/SUM(K13)*100,2),"")))),"")</f>
        <v/>
      </c>
      <c r="Y13" s="740" t="n"/>
      <c r="Z13" s="749" t="n"/>
      <c r="AE13" s="9">
        <f>IF(SUM(K13)&gt;0,1,0)</f>
        <v/>
      </c>
      <c r="AF13" s="9">
        <f>IF(COUNT(K13:$K$14999)=0,"",SUM(AE1:AE65531))</f>
        <v/>
      </c>
    </row>
    <row r="14" ht="25" customHeight="1">
      <c r="D14" s="30" t="n"/>
      <c r="E14" s="31" t="n"/>
      <c r="F14" s="159" t="inlineStr">
        <is>
          <t>Disclosure of shareholder holding equal to or more than 1% of total number of shares</t>
        </is>
      </c>
      <c r="G14" s="31" t="n"/>
      <c r="H14" s="31" t="n"/>
      <c r="I14" s="31" t="n"/>
      <c r="J14" s="31" t="n"/>
      <c r="K14" s="31" t="n"/>
      <c r="L14" s="31" t="n"/>
      <c r="M14" s="31" t="n"/>
      <c r="N14" s="31" t="n"/>
      <c r="O14" s="31" t="n"/>
      <c r="P14" s="31" t="n"/>
      <c r="Q14" s="31" t="n"/>
      <c r="R14" s="31" t="n"/>
      <c r="S14" s="31" t="n"/>
      <c r="T14" s="31" t="n"/>
      <c r="U14" s="31" t="n"/>
      <c r="V14" s="31" t="n"/>
      <c r="W14" s="31" t="n"/>
      <c r="X14" s="31" t="n"/>
      <c r="Y14" s="31" t="n"/>
      <c r="Z14" s="32" t="n"/>
    </row>
    <row r="15" hidden="1">
      <c r="D15" s="30" t="n"/>
      <c r="H15" s="31" t="n"/>
      <c r="J15" s="130" t="n"/>
      <c r="K15" s="130" t="n"/>
      <c r="N15" s="130" t="n"/>
      <c r="O15" s="130" t="n"/>
      <c r="X15" s="130" t="n"/>
      <c r="Y15" s="32" t="n"/>
    </row>
    <row r="16" ht="20.15" customHeight="1">
      <c r="D16" s="109" t="n"/>
      <c r="E16" s="52" t="inlineStr">
        <is>
          <t>Click here to go back</t>
        </is>
      </c>
      <c r="F16" s="52" t="inlineStr">
        <is>
          <t>Total</t>
        </is>
      </c>
      <c r="G16" s="47">
        <f>+IFERROR(IF(COUNT(G14:G15),ROUND(SUM(G14:G15),0),""),"")</f>
        <v/>
      </c>
      <c r="H16" s="47">
        <f>+IFERROR(IF(COUNT(H13:H15),ROUND(SUM(H13:H15),0),""),"")</f>
        <v/>
      </c>
      <c r="I16" s="47">
        <f>+IFERROR(IF(COUNT(I13:I15),ROUND(SUM(I13:I15),0),""),"")</f>
        <v/>
      </c>
      <c r="J16" s="47">
        <f>+IFERROR(IF(COUNT(J13:J15),ROUND(SUM(J13:J15),0),""),"")</f>
        <v/>
      </c>
      <c r="K16" s="47">
        <f>+IFERROR(IF(COUNT(K13:K15),ROUND(SUM(K13:K15),0),""),"")</f>
        <v/>
      </c>
      <c r="L16" s="754">
        <f>+IFERROR(IF(COUNT(K16),ROUND(K16/'Shareholding Pattern'!$L$78*100,2),""),"")</f>
        <v/>
      </c>
      <c r="M16" s="652">
        <f>+IFERROR(IF(COUNT(M13:M15),ROUND(SUM(M13:M15),0),""),"")</f>
        <v/>
      </c>
      <c r="N16" s="652">
        <f>+IFERROR(IF(COUNT(N13:N15),ROUND(SUM(N13:N15),0),""),"")</f>
        <v/>
      </c>
      <c r="O16" s="652">
        <f>+IFERROR(IF(COUNT(O13:O15),ROUND(SUM(O13:O15),0),""),"")</f>
        <v/>
      </c>
      <c r="P16" s="754">
        <f>+IFERROR(IF(COUNT(O16),ROUND(O16/('Shareholding Pattern'!$P$79)*100,2),""),"")</f>
        <v/>
      </c>
      <c r="Q16" s="47">
        <f>+IFERROR(IF(COUNT(Q13:Q15),ROUND(SUM(Q13:Q15),0),""),"")</f>
        <v/>
      </c>
      <c r="R16" s="47">
        <f>+IFERROR(IF(COUNT(R13:R15),ROUND(SUM(R13:R15),0),""),"")</f>
        <v/>
      </c>
      <c r="S16" s="47">
        <f>+IFERROR(IF(COUNT(S13:S15),ROUND(SUM(S13:S15),0),""),"")</f>
        <v/>
      </c>
      <c r="T16" s="47">
        <f>+IFERROR(IF(COUNT(T13:T15),ROUND(SUM(T13:T15),0),""),"")</f>
        <v/>
      </c>
      <c r="U16" s="47">
        <f>+IFERROR(IF(COUNT(U13:U15),ROUND(SUM(U13:U15),0),""),"")</f>
        <v/>
      </c>
      <c r="V16" s="754">
        <f>+IFERROR(IF(COUNT(K16,T16),ROUND(SUM(T16,K16)/SUM('Shareholding Pattern'!$L$78,'Shareholding Pattern'!$U$78)*100,2),""),"")</f>
        <v/>
      </c>
      <c r="W16" s="47">
        <f>+IFERROR(IF(COUNT(W13:W15),ROUND(SUM(W13:W15),0),""),"")</f>
        <v/>
      </c>
      <c r="X16" s="754">
        <f>+IFERROR(IF(COUNT(W16,K16),ROUND(SUM(W16)/SUM(K16)*100,2),""),0)</f>
        <v/>
      </c>
      <c r="Y16" s="47">
        <f>+IFERROR(IF(COUNT(Y13:Y15),ROUND(SUM(Y13:Y15),0),""),"")</f>
        <v/>
      </c>
    </row>
  </sheetData>
  <sheetProtection selectLockedCells="0" selectUnlockedCells="0" algorithmName="SHA-512" sheet="1" objects="1" insertRows="1" insertHyperlinks="1" autoFilter="1" scenarios="1" formatColumns="1" deleteColumns="1" insertColumns="1" pivotTables="1" deleteRows="1" formatCells="1" saltValue="lekBtAzm5wvCxzhaQWsFLA==" formatRows="1" sort="1" spinCount="100000" hashValue="WF/ggTSlCBHla72Z/BI4HAkqW4+bA0vsF4lRO/oZDV/fCrOV3aWxyaM03e34cXpew+80T8RBc4FY4XdIbySusg=="/>
  <mergeCells count="21">
    <mergeCell ref="P10:P11"/>
    <mergeCell ref="Q9:Q11"/>
    <mergeCell ref="S9:S11"/>
    <mergeCell ref="M10:O10"/>
    <mergeCell ref="L9:L11"/>
    <mergeCell ref="D9:D11"/>
    <mergeCell ref="W9:X10"/>
    <mergeCell ref="F9:F11"/>
    <mergeCell ref="R9:R11"/>
    <mergeCell ref="G9:G11"/>
    <mergeCell ref="Z9:Z11"/>
    <mergeCell ref="I9:I11"/>
    <mergeCell ref="K9:K11"/>
    <mergeCell ref="M9:P9"/>
    <mergeCell ref="U9:U11"/>
    <mergeCell ref="Y9:Y11"/>
    <mergeCell ref="H9:H11"/>
    <mergeCell ref="T9:T11"/>
    <mergeCell ref="J9:J11"/>
    <mergeCell ref="V9:V11"/>
    <mergeCell ref="E9:E11"/>
  </mergeCells>
  <dataValidations count="4">
    <dataValidation sqref="Y13" showDropDown="0" showInputMessage="1" showErrorMessage="1" allowBlank="1" type="whole" operator="lessThanOrEqual">
      <formula1>K13</formula1>
    </dataValidation>
    <dataValidation sqref="F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W13" showDropDown="0" showInputMessage="1" showErrorMessage="1" allowBlank="1" type="whole" operator="lessThanOrEqual">
      <formula1>K13</formula1>
    </dataValidation>
  </dataValidations>
  <hyperlinks>
    <hyperlink ref="E16" location="'Shareholding Pattern'!F76" display="Click here to go back"/>
    <hyperlink ref="F16" location="'Shareholding Pattern'!F76"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54.xml><?xml version="1.0" encoding="utf-8"?>
<worksheet xmlns="http://schemas.openxmlformats.org/spreadsheetml/2006/main">
  <sheetPr codeName="Sheet31">
    <tabColor theme="9"/>
    <outlinePr summaryBelow="1" summaryRight="1"/>
    <pageSetUpPr/>
  </sheetPr>
  <dimension ref="E1:J14"/>
  <sheetViews>
    <sheetView showGridLines="0" topLeftCell="D6" workbookViewId="0">
      <selection activeCell="I14" sqref="I14"/>
    </sheetView>
  </sheetViews>
  <sheetFormatPr baseColWidth="8" defaultColWidth="0" defaultRowHeight="14.5"/>
  <cols>
    <col hidden="1" width="2.7265625" customWidth="1" min="1" max="3"/>
    <col width="2.7265625" customWidth="1" min="4" max="4"/>
    <col width="7.1796875" customWidth="1" min="5" max="5"/>
    <col width="21" customWidth="1" min="6" max="6"/>
    <col width="22.453125" customWidth="1" min="7" max="7"/>
    <col width="14.54296875" customWidth="1" min="8" max="8"/>
    <col width="30.1796875" customWidth="1" style="63" min="9" max="9"/>
    <col width="2.7265625" customWidth="1" min="10" max="10"/>
    <col hidden="1" width="9.1796875" customWidth="1" min="11" max="16384"/>
  </cols>
  <sheetData>
    <row r="1" hidden="1">
      <c r="I1" s="63" t="n">
        <v>0</v>
      </c>
    </row>
    <row r="2" hidden="1"/>
    <row r="3" hidden="1"/>
    <row r="4" hidden="1"/>
    <row r="5" hidden="1" ht="19.5" customHeight="1"/>
    <row r="6" ht="12.75" customHeight="1">
      <c r="J6" s="16" t="n"/>
    </row>
    <row r="7">
      <c r="J7" s="16" t="n"/>
    </row>
    <row r="8" ht="11.25" customHeight="1">
      <c r="J8" s="16" t="n"/>
    </row>
    <row r="9" ht="30" customHeight="1">
      <c r="E9" s="649" t="inlineStr">
        <is>
          <t xml:space="preserve">Details of Shares which remain unclaimed for Promoter &amp; Promoter Group                    </t>
        </is>
      </c>
      <c r="F9" s="31" t="n"/>
      <c r="G9" s="31" t="n"/>
      <c r="H9" s="31" t="n"/>
      <c r="I9" s="32" t="n"/>
      <c r="J9" s="16" t="n"/>
    </row>
    <row r="10">
      <c r="E10" s="476" t="inlineStr">
        <is>
          <t>Sr. No.</t>
        </is>
      </c>
      <c r="F10" s="476" t="inlineStr">
        <is>
          <t>Number of shareholders</t>
        </is>
      </c>
      <c r="G10" s="476" t="inlineStr">
        <is>
          <t>Outstanding shares held in demat or unclaimed suspense account</t>
        </is>
      </c>
      <c r="H10" s="476" t="inlineStr">
        <is>
          <t>Voting rights which are frozen</t>
        </is>
      </c>
      <c r="I10" s="476" t="inlineStr">
        <is>
          <t>Disclosure of notes on shares which remain unclaimed for promoter and promoter group</t>
        </is>
      </c>
      <c r="J10" s="16" t="n"/>
    </row>
    <row r="11">
      <c r="E11" s="605" t="n"/>
      <c r="F11" s="605" t="n"/>
      <c r="G11" s="605" t="n"/>
      <c r="H11" s="605" t="n"/>
      <c r="I11" s="605" t="n"/>
      <c r="J11" s="16" t="n"/>
    </row>
    <row r="12">
      <c r="E12" s="606" t="n"/>
      <c r="F12" s="606" t="n"/>
      <c r="G12" s="606" t="n"/>
      <c r="H12" s="606" t="n"/>
      <c r="I12" s="606" t="n"/>
      <c r="J12" s="16" t="n"/>
    </row>
    <row r="13" hidden="1" ht="28.5" customHeight="1">
      <c r="E13" s="48" t="n"/>
      <c r="F13" s="740" t="n"/>
      <c r="G13" s="57" t="n"/>
      <c r="H13" s="773" t="n"/>
      <c r="I13" s="64" t="n"/>
      <c r="J13" s="16" t="n"/>
    </row>
    <row r="14" ht="25.5" customHeight="1">
      <c r="E14" s="30" t="n"/>
      <c r="F14" s="31" t="n"/>
      <c r="G14" s="31" t="n"/>
      <c r="H14" s="31" t="n"/>
      <c r="I14" s="156" t="inlineStr">
        <is>
          <t xml:space="preserve">Click here to go back </t>
        </is>
      </c>
      <c r="J14" s="16" t="n"/>
    </row>
  </sheetData>
  <sheetProtection selectLockedCells="0" selectUnlockedCells="0" algorithmName="SHA-512" sheet="1" objects="1" insertRows="1" insertHyperlinks="1" autoFilter="1" scenarios="1" formatColumns="1" deleteColumns="1" insertColumns="1" pivotTables="1" deleteRows="1" formatCells="1" saltValue="Lid6btWWIB9QEPQzNSQNig==" formatRows="1" sort="1" spinCount="100000" hashValue="pc5cIew9QxVu0XAZHeDFg0kVoULxNL90kBDD0YwtbfQjTNqmZiifYca+5BRyMte0WT6WkW6NaHhqTAOnO4RJeg=="/>
  <mergeCells count="6">
    <mergeCell ref="G10:G12"/>
    <mergeCell ref="F10:F12"/>
    <mergeCell ref="E10:E12"/>
    <mergeCell ref="H10:H12"/>
    <mergeCell ref="I10:I12"/>
    <mergeCell ref="E9:I9"/>
  </mergeCells>
  <dataValidations count="2">
    <dataValidation sqref="G13:H13" showDropDown="0" showInputMessage="1" showErrorMessage="1" allowBlank="1" type="decimal" operator="greaterThanOrEqual">
      <formula1>0</formula1>
    </dataValidation>
    <dataValidation sqref="F13" showDropDown="0" showInputMessage="1" showErrorMessage="1" allowBlank="1" type="whole" operator="greaterThanOrEqual">
      <formula1>0</formula1>
    </dataValidation>
  </dataValidations>
  <hyperlinks>
    <hyperlink ref="I14" location="'Shareholding Pattern'!F27" display="Back"/>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55.xml><?xml version="1.0" encoding="utf-8"?>
<worksheet xmlns="http://schemas.openxmlformats.org/spreadsheetml/2006/main">
  <sheetPr codeName="Sheet36">
    <outlinePr summaryBelow="1" summaryRight="1"/>
    <pageSetUpPr/>
  </sheetPr>
  <dimension ref="B1:E87"/>
  <sheetViews>
    <sheetView workbookViewId="0">
      <selection activeCell="A1" sqref="A1"/>
    </sheetView>
  </sheetViews>
  <sheetFormatPr baseColWidth="8" defaultRowHeight="14.5"/>
  <sheetData>
    <row r="1">
      <c r="B1" s="211" t="inlineStr">
        <is>
          <t>077073078079082</t>
        </is>
      </c>
      <c r="E1" t="n">
        <v>39</v>
      </c>
    </row>
    <row r="2">
      <c r="B2" s="211" t="inlineStr">
        <is>
          <t>077073078079082</t>
        </is>
      </c>
    </row>
    <row r="3">
      <c r="B3" s="211" t="inlineStr">
        <is>
          <t>076065084069</t>
        </is>
      </c>
    </row>
    <row r="4">
      <c r="B4" s="211" t="inlineStr">
        <is>
          <t>078111116032097032073110100105097110032099105116105122101110</t>
        </is>
      </c>
    </row>
    <row r="5">
      <c r="B5" s="211" t="inlineStr">
        <is>
          <t>077073078079082</t>
        </is>
      </c>
    </row>
    <row r="6">
      <c r="B6" s="211" t="inlineStr">
        <is>
          <t>078111116032097110032073110100105097110032099105116105122101110</t>
        </is>
      </c>
    </row>
    <row r="7">
      <c r="B7" s="211" t="inlineStr">
        <is>
          <t>077073078079082</t>
        </is>
      </c>
    </row>
    <row r="8">
      <c r="B8" s="211" t="inlineStr">
        <is>
          <t>077073078079082</t>
        </is>
      </c>
    </row>
    <row r="9">
      <c r="B9" s="211" t="n"/>
    </row>
    <row r="10">
      <c r="B10" s="211" t="inlineStr">
        <is>
          <t>077073078079082</t>
        </is>
      </c>
    </row>
    <row r="11">
      <c r="B11" s="211" t="inlineStr">
        <is>
          <t>076065084069</t>
        </is>
      </c>
    </row>
    <row r="12">
      <c r="B12" s="211" t="inlineStr">
        <is>
          <t>078111116032097110032073110100105097110032066111100121032067111114112111114097116101</t>
        </is>
      </c>
    </row>
    <row r="13">
      <c r="B13" s="211" t="inlineStr">
        <is>
          <t>078111116032097110032073110100105097110032066111100121032067111114112111114097116101</t>
        </is>
      </c>
    </row>
    <row r="14">
      <c r="B14" s="211" t="inlineStr">
        <is>
          <t>078111116032097110032073110100105097110032066111100121032067111114112111114097116101</t>
        </is>
      </c>
    </row>
    <row r="15">
      <c r="B15" s="211" t="inlineStr">
        <is>
          <t>078111116032097110032073110100105097110032066111100121032067111114112111114097116101</t>
        </is>
      </c>
    </row>
    <row r="16">
      <c r="B16" s="211" t="inlineStr">
        <is>
          <t>078111116032097110032073110100105097110032066111100121032067111114112111114097116101</t>
        </is>
      </c>
    </row>
    <row r="17">
      <c r="B17" s="211" t="inlineStr">
        <is>
          <t>078111116032097110032073110100105097110032066111100121032067111114112111114097116101</t>
        </is>
      </c>
    </row>
    <row r="18">
      <c r="B18" s="211" t="inlineStr">
        <is>
          <t>078111116032097110032073110100105097110032066111100121032067111114112111114097116101</t>
        </is>
      </c>
    </row>
    <row r="19">
      <c r="B19" s="211" t="inlineStr">
        <is>
          <t>078111116032097110032073110100105097110032066111100121032067111114112111114097116101</t>
        </is>
      </c>
    </row>
    <row r="20">
      <c r="B20" s="211" t="inlineStr">
        <is>
          <t>078111116032097110032073110100105097110032066111100121032067111114112111114097116101</t>
        </is>
      </c>
    </row>
    <row r="21">
      <c r="B21" s="211" t="inlineStr">
        <is>
          <t>078111116032097110032073110100105097110032066111100121032067111114112111114097116101</t>
        </is>
      </c>
    </row>
    <row r="22">
      <c r="B22" s="211" t="inlineStr">
        <is>
          <t>078111116032097110032073110100105097110032066111100121032067111114112111114097116101</t>
        </is>
      </c>
    </row>
    <row r="23">
      <c r="B23" s="211" t="inlineStr">
        <is>
          <t>078111116032097110032073110100105097110032066111100121032067111114112111114097116101</t>
        </is>
      </c>
    </row>
    <row r="24">
      <c r="B24" s="211" t="inlineStr">
        <is>
          <t>078111116032097110032073110100105097110032066111100121032067111114112111114097116101</t>
        </is>
      </c>
    </row>
    <row r="25">
      <c r="B25" s="211" t="inlineStr">
        <is>
          <t>078111116032097110032073110100105097110032066111100121032067111114112111114097116101</t>
        </is>
      </c>
    </row>
    <row r="26">
      <c r="B26" s="211" t="inlineStr">
        <is>
          <t>078111116032097110032073110100105097110032066111100121032067111114112111114097116101</t>
        </is>
      </c>
    </row>
    <row r="27">
      <c r="B27" s="211" t="inlineStr">
        <is>
          <t>078111116032097110032073110100105097110032066111100121032067111114112111114097116101</t>
        </is>
      </c>
    </row>
    <row r="28">
      <c r="B28" s="211" t="inlineStr">
        <is>
          <t>076065084069</t>
        </is>
      </c>
    </row>
    <row r="29">
      <c r="B29" s="211" t="inlineStr">
        <is>
          <t>076065084069</t>
        </is>
      </c>
    </row>
    <row r="30">
      <c r="B30" s="211" t="inlineStr">
        <is>
          <t>076065084069032077115046032086105110111100032083104097114109097013010</t>
        </is>
      </c>
    </row>
    <row r="31">
      <c r="B31" s="211" t="inlineStr">
        <is>
          <t>083104101032105115032110111032109111114101032119105116104032117115046032084104101032099117114114101110116032115116097116117115032105115032076097116101032077115046032086105110111100032083104097114109097013010</t>
        </is>
      </c>
    </row>
    <row r="32">
      <c r="B32" s="211" t="inlineStr">
        <is>
          <t>083104097114101104111108100101114032068101099101097115101100032097110100032080065078032110111116032097118097105108097098108101013010</t>
        </is>
      </c>
    </row>
    <row r="33">
      <c r="B33" s="211" t="inlineStr">
        <is>
          <t>083104097114101104111108100101114032068101099101097115101100032097110100032080065078032110111116032097118097105108097098108101013010</t>
        </is>
      </c>
    </row>
    <row r="34">
      <c r="B34" s="211" t="inlineStr">
        <is>
          <t>013010</t>
        </is>
      </c>
    </row>
    <row r="35">
      <c r="B35" s="211" t="inlineStr">
        <is>
          <t>013010</t>
        </is>
      </c>
    </row>
    <row r="36">
      <c r="B36" s="211" t="inlineStr">
        <is>
          <t>013010</t>
        </is>
      </c>
    </row>
    <row r="37">
      <c r="B37" s="211" t="inlineStr">
        <is>
          <t>013010076065084069</t>
        </is>
      </c>
    </row>
    <row r="38">
      <c r="B38" s="211" t="inlineStr">
        <is>
          <t>013010076065084069</t>
        </is>
      </c>
    </row>
    <row r="39">
      <c r="B39" s="211" t="inlineStr">
        <is>
          <t>076065084069</t>
        </is>
      </c>
    </row>
    <row r="40">
      <c r="B40" s="211" t="n"/>
    </row>
    <row r="41">
      <c r="B41" s="211" t="n"/>
    </row>
    <row r="42">
      <c r="B42" s="211" t="n"/>
    </row>
    <row r="43">
      <c r="B43" s="211" t="n"/>
    </row>
    <row r="44">
      <c r="B44" s="211" t="n"/>
    </row>
    <row r="45">
      <c r="B45" s="211" t="n"/>
    </row>
    <row r="46">
      <c r="B46" s="211" t="n"/>
    </row>
    <row r="47">
      <c r="B47" s="211" t="n"/>
    </row>
    <row r="48">
      <c r="B48" s="211" t="n"/>
    </row>
    <row r="49">
      <c r="B49" s="211" t="n"/>
    </row>
    <row r="50">
      <c r="B50" s="211" t="n"/>
    </row>
    <row r="51">
      <c r="B51" s="211" t="n"/>
    </row>
    <row r="52">
      <c r="B52" s="211" t="n"/>
    </row>
    <row r="53">
      <c r="B53" s="211" t="n"/>
    </row>
    <row r="54">
      <c r="B54" s="211" t="n"/>
    </row>
    <row r="55">
      <c r="B55" s="211" t="n"/>
    </row>
    <row r="56">
      <c r="B56" s="211" t="n"/>
    </row>
    <row r="57">
      <c r="B57" s="211" t="n"/>
    </row>
    <row r="58">
      <c r="B58" s="211" t="n"/>
    </row>
    <row r="59">
      <c r="B59" s="211" t="n"/>
    </row>
    <row r="60">
      <c r="B60" s="211" t="n"/>
    </row>
    <row r="61">
      <c r="B61" s="211" t="n"/>
    </row>
    <row r="62">
      <c r="B62" s="211" t="n"/>
    </row>
    <row r="63">
      <c r="B63" s="211" t="n"/>
    </row>
    <row r="64">
      <c r="B64" s="211" t="n"/>
    </row>
    <row r="65">
      <c r="B65" s="211" t="n"/>
    </row>
    <row r="66">
      <c r="B66" s="211" t="n"/>
    </row>
    <row r="67">
      <c r="B67" s="211" t="n"/>
    </row>
    <row r="68">
      <c r="B68" s="211" t="n"/>
    </row>
    <row r="69">
      <c r="B69" s="211" t="n"/>
    </row>
    <row r="70">
      <c r="B70" s="211" t="n"/>
    </row>
    <row r="71">
      <c r="B71" s="211" t="n"/>
    </row>
    <row r="72">
      <c r="B72" s="211" t="n"/>
    </row>
    <row r="73">
      <c r="B73" s="211" t="n"/>
    </row>
    <row r="74">
      <c r="B74" s="211" t="n"/>
    </row>
    <row r="75">
      <c r="B75" s="211" t="n"/>
    </row>
    <row r="76">
      <c r="B76" s="211" t="n"/>
    </row>
    <row r="77">
      <c r="B77" s="211" t="n"/>
    </row>
    <row r="78">
      <c r="B78" s="211" t="n"/>
    </row>
    <row r="79">
      <c r="B79" s="211" t="n"/>
    </row>
    <row r="80">
      <c r="B80" s="211" t="n"/>
    </row>
    <row r="81">
      <c r="B81" s="211" t="n"/>
    </row>
    <row r="82">
      <c r="B82" s="211" t="n"/>
    </row>
    <row r="83">
      <c r="B83" s="211" t="n"/>
    </row>
    <row r="84">
      <c r="B84" s="211" t="n"/>
    </row>
    <row r="85">
      <c r="B85" s="211" t="n"/>
    </row>
    <row r="86">
      <c r="B86" s="211" t="n"/>
    </row>
    <row r="87">
      <c r="B87" s="211" t="n"/>
    </row>
  </sheetData>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56.xml><?xml version="1.0" encoding="utf-8"?>
<worksheet xmlns="http://schemas.openxmlformats.org/spreadsheetml/2006/main">
  <sheetPr codeName="Sheet32">
    <tabColor theme="9"/>
    <outlinePr summaryBelow="1" summaryRight="1"/>
    <pageSetUpPr/>
  </sheetPr>
  <dimension ref="D1:I14"/>
  <sheetViews>
    <sheetView showGridLines="0" topLeftCell="C6" workbookViewId="0">
      <selection activeCell="H14" sqref="H14"/>
    </sheetView>
  </sheetViews>
  <sheetFormatPr baseColWidth="8" defaultColWidth="0" defaultRowHeight="14.5"/>
  <cols>
    <col hidden="1" width="2.7265625" customWidth="1" min="1" max="2"/>
    <col width="2.7265625" customWidth="1" min="3" max="3"/>
    <col width="7.1796875" customWidth="1" min="4" max="4"/>
    <col width="35.7265625" customWidth="1" style="588" min="5" max="5"/>
    <col width="35.7265625" customWidth="1" min="6" max="6"/>
    <col width="17.26953125" customWidth="1" min="7" max="7"/>
    <col width="14.54296875" customWidth="1" min="8" max="8"/>
    <col width="2.7265625" customWidth="1" min="9" max="9"/>
    <col hidden="1" width="9.1796875" customWidth="1" min="10" max="16384"/>
  </cols>
  <sheetData>
    <row r="1" hidden="1">
      <c r="I1" t="n">
        <v>0</v>
      </c>
    </row>
    <row r="2" hidden="1"/>
    <row r="3" hidden="1"/>
    <row r="4" hidden="1"/>
    <row r="5" hidden="1"/>
    <row r="9" ht="30" customHeight="1">
      <c r="D9" s="774" t="inlineStr">
        <is>
          <t>Details of the shareholders acting as persons in Concert for Public</t>
        </is>
      </c>
      <c r="E9" s="31" t="n"/>
      <c r="F9" s="31" t="n"/>
      <c r="G9" s="31" t="n"/>
      <c r="H9" s="32" t="n"/>
    </row>
    <row r="10">
      <c r="D10" s="476" t="inlineStr">
        <is>
          <t>Sr. No.</t>
        </is>
      </c>
      <c r="E10" s="476" t="inlineStr">
        <is>
          <t>Name of Shareholder</t>
        </is>
      </c>
      <c r="F10" s="476" t="inlineStr">
        <is>
          <t>Name of the PAC</t>
        </is>
      </c>
      <c r="G10" s="476" t="inlineStr">
        <is>
          <t>Number of shares</t>
        </is>
      </c>
      <c r="H10" s="476" t="inlineStr">
        <is>
          <t>Percentage of shareholding by PAC</t>
        </is>
      </c>
    </row>
    <row r="11">
      <c r="D11" s="605" t="n"/>
      <c r="E11" s="605" t="n"/>
      <c r="F11" s="605" t="n"/>
      <c r="G11" s="605" t="n"/>
      <c r="H11" s="605" t="n"/>
    </row>
    <row r="12">
      <c r="D12" s="606" t="n"/>
      <c r="E12" s="606" t="n"/>
      <c r="F12" s="606" t="n"/>
      <c r="G12" s="606" t="n"/>
      <c r="H12" s="606" t="n"/>
    </row>
    <row r="13" hidden="1">
      <c r="D13" s="199" t="n"/>
      <c r="E13" s="155" t="n"/>
      <c r="F13" s="155" t="n"/>
      <c r="G13" s="74" t="n"/>
      <c r="H13" s="75" t="n"/>
    </row>
    <row r="14" ht="24.75" customHeight="1">
      <c r="D14" s="1" t="n"/>
      <c r="E14" s="590" t="n"/>
      <c r="F14" s="31" t="n"/>
      <c r="G14" s="31" t="n"/>
      <c r="H14" s="156" t="inlineStr">
        <is>
          <t>Cick here to go back</t>
        </is>
      </c>
    </row>
  </sheetData>
  <sheetProtection selectLockedCells="0" selectUnlockedCells="0" algorithmName="SHA-512" sheet="1" objects="1" insertRows="1" insertHyperlinks="1" autoFilter="1" scenarios="1" formatColumns="1" deleteColumns="1" insertColumns="1" pivotTables="1" deleteRows="1" formatCells="1" saltValue="fPqEaCVM4qTO0mGEf0i/9Q==" formatRows="1" sort="1" spinCount="100000" hashValue="Und9BjgfMEtxrDHGBOsPylOvp084nQrjfHD42drsJ+D84lAGHutNzEIVBF6lAkmKqEVZNrjPJmo0pEMNCyKaBA=="/>
  <mergeCells count="6">
    <mergeCell ref="G10:G12"/>
    <mergeCell ref="F10:F12"/>
    <mergeCell ref="E10:E12"/>
    <mergeCell ref="H10:H12"/>
    <mergeCell ref="D10:D12"/>
    <mergeCell ref="D9:H9"/>
  </mergeCells>
  <dataValidations count="2">
    <dataValidation sqref="G13" showDropDown="0" showInputMessage="1" showErrorMessage="1" allowBlank="1" type="whole" operator="greaterThanOrEqual">
      <formula1>0</formula1>
    </dataValidation>
    <dataValidation sqref="H13" showDropDown="0" showInputMessage="1" showErrorMessage="1" allowBlank="1" type="decimal" operator="greaterThanOrEqual">
      <formula1>0</formula1>
    </dataValidation>
  </dataValidations>
  <hyperlinks>
    <hyperlink ref="H14" location="'Shareholding Pattern'!F72" display="Cick here to go back"/>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57.xml><?xml version="1.0" encoding="utf-8"?>
<worksheet xmlns="http://schemas.openxmlformats.org/spreadsheetml/2006/main">
  <sheetPr codeName="Sheet33">
    <tabColor theme="9"/>
    <outlinePr summaryBelow="1" summaryRight="1"/>
    <pageSetUpPr/>
  </sheetPr>
  <dimension ref="E1:I14"/>
  <sheetViews>
    <sheetView showGridLines="0" topLeftCell="D6" workbookViewId="0">
      <selection activeCell="I14" sqref="I14"/>
    </sheetView>
  </sheetViews>
  <sheetFormatPr baseColWidth="8" defaultColWidth="0" defaultRowHeight="14.5"/>
  <cols>
    <col hidden="1" width="2.7265625" customWidth="1" min="1" max="3"/>
    <col width="2.7265625" customWidth="1" min="4" max="4"/>
    <col width="7.1796875" customWidth="1" style="588" min="5" max="5"/>
    <col width="33.1796875" customWidth="1" min="6" max="6"/>
    <col width="26.26953125" customWidth="1" min="7" max="7"/>
    <col width="14.54296875" customWidth="1" min="8" max="8"/>
    <col width="22.54296875" customWidth="1" min="9" max="9"/>
    <col width="2.7265625" customWidth="1" min="10" max="10"/>
    <col hidden="1" width="9.1796875" customWidth="1" min="11" max="16383"/>
    <col hidden="1" width="3.1796875" customWidth="1" min="16384" max="16384"/>
  </cols>
  <sheetData>
    <row r="1" hidden="1">
      <c r="I1" t="n">
        <v>0</v>
      </c>
    </row>
    <row r="2" hidden="1"/>
    <row r="3" hidden="1"/>
    <row r="4" hidden="1"/>
    <row r="5" hidden="1"/>
    <row r="9" ht="30" customHeight="1">
      <c r="E9" s="481" t="inlineStr">
        <is>
          <t>Details of Shares which remain unclaimed for Public</t>
        </is>
      </c>
      <c r="F9" s="31" t="n"/>
      <c r="G9" s="31" t="n"/>
      <c r="H9" s="31" t="n"/>
      <c r="I9" s="76" t="n"/>
    </row>
    <row r="10">
      <c r="E10" s="476" t="inlineStr">
        <is>
          <t>Sr. No.</t>
        </is>
      </c>
      <c r="F10" s="476" t="inlineStr">
        <is>
          <t>Number of shareholders</t>
        </is>
      </c>
      <c r="G10" s="476" t="inlineStr">
        <is>
          <t>Outstanding shares held in demat or unclaimed suspense account</t>
        </is>
      </c>
      <c r="H10" s="476" t="inlineStr">
        <is>
          <t>voting rights which are frozen</t>
        </is>
      </c>
      <c r="I10" s="775" t="inlineStr">
        <is>
          <t>Disclosure of notes on shares which remain unclaimed for public shareholders</t>
        </is>
      </c>
    </row>
    <row r="11">
      <c r="E11" s="605" t="n"/>
      <c r="F11" s="605" t="n"/>
      <c r="G11" s="605" t="n"/>
      <c r="H11" s="605" t="n"/>
      <c r="I11" s="776" t="n"/>
    </row>
    <row r="12">
      <c r="E12" s="606" t="n"/>
      <c r="F12" s="606" t="n"/>
      <c r="G12" s="606" t="n"/>
      <c r="H12" s="606" t="n"/>
      <c r="I12" s="777" t="n"/>
    </row>
    <row r="13" hidden="1">
      <c r="E13" s="48" t="n"/>
      <c r="F13" s="740" t="n"/>
      <c r="G13" s="74" t="n"/>
      <c r="H13" s="74" t="n"/>
      <c r="I13" s="77" t="n"/>
    </row>
    <row r="14" ht="24.75" customHeight="1">
      <c r="E14" s="1" t="n"/>
      <c r="F14" s="31" t="n"/>
      <c r="G14" s="31" t="n"/>
      <c r="H14" s="31" t="n"/>
      <c r="I14" s="156" t="inlineStr">
        <is>
          <t>Click here to go back</t>
        </is>
      </c>
    </row>
  </sheetData>
  <sheetProtection selectLockedCells="0" selectUnlockedCells="0" algorithmName="SHA-512" sheet="1" objects="1" insertRows="1" insertHyperlinks="1" autoFilter="1" scenarios="1" formatColumns="1" deleteColumns="1" insertColumns="1" pivotTables="1" deleteRows="1" formatCells="1" saltValue="/iLDF/pLIeV8qTXdyf0wHw==" formatRows="1" sort="1" spinCount="100000" hashValue="M51X4KiWtidCLbEz32ZDFP9JwMoCZPKhDiL+5JSWr3+0+RWrWHGRxVEo3xaHOsBYkTy2nzx2Rb97ZJw7uy4gbg=="/>
  <mergeCells count="6">
    <mergeCell ref="G10:G12"/>
    <mergeCell ref="E9:H9"/>
    <mergeCell ref="F10:F12"/>
    <mergeCell ref="E10:E12"/>
    <mergeCell ref="I10:I12"/>
    <mergeCell ref="H10:H12"/>
  </mergeCells>
  <dataValidations count="1">
    <dataValidation sqref="F13:H13" showDropDown="0" showInputMessage="1" showErrorMessage="1" allowBlank="1" type="whole" operator="greaterThanOrEqual">
      <formula1>0</formula1>
    </dataValidation>
  </dataValidations>
  <hyperlinks>
    <hyperlink ref="I14" location="'Shareholding Pattern'!F73" display="Click here to go back"/>
  </hyperlinks>
  <pageMargins left="0.7" right="0.7" top="0.75" bottom="0.75" header="0.3" footer="0.3"/>
  <pageSetup orientation="portrait" paperSize="9"/>
  <headerFooter>
    <oddHeader/>
    <oddFooter>&amp;L&amp;"Arial"&amp;8 &amp;K8585FF INTERNAL</oddFooter>
    <evenHeader/>
    <evenFooter/>
    <firstHeader/>
    <firstFooter/>
  </headerFooter>
</worksheet>
</file>

<file path=xl/worksheets/sheet6.xml><?xml version="1.0" encoding="utf-8"?>
<worksheet xmlns="http://schemas.openxmlformats.org/spreadsheetml/2006/main">
  <sheetPr codeName="Sheet2">
    <tabColor theme="7"/>
    <outlinePr summaryBelow="1" summaryRight="1"/>
    <pageSetUpPr/>
  </sheetPr>
  <dimension ref="E1:BA57"/>
  <sheetViews>
    <sheetView showGridLines="0" zoomScale="90" zoomScaleNormal="90" workbookViewId="0">
      <pane xSplit="6" ySplit="12" topLeftCell="V14" activePane="bottomRight" state="frozen"/>
      <selection activeCell="D1" sqref="D1"/>
      <selection pane="topRight" activeCell="G1" sqref="G1"/>
      <selection pane="bottomLeft" activeCell="D13" sqref="D13"/>
      <selection pane="bottomRight" activeCell="AH26" sqref="AH26"/>
    </sheetView>
  </sheetViews>
  <sheetFormatPr baseColWidth="8" defaultColWidth="0" defaultRowHeight="14.5"/>
  <cols>
    <col hidden="1" width="2.453125" customWidth="1" min="1" max="1"/>
    <col hidden="1" width="2.1796875" customWidth="1" min="2" max="2"/>
    <col hidden="1" width="2" customWidth="1" min="3"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width="17.81640625" customWidth="1" min="23" max="24"/>
    <col hidden="1" width="17.81640625" customWidth="1" min="25" max="30"/>
    <col hidden="1" width="20.7265625" customWidth="1" min="31" max="32"/>
    <col width="20.7265625" customWidth="1" min="33" max="35"/>
    <col width="4.7265625" customWidth="1" min="36" max="36"/>
    <col hidden="1" width="4.81640625" customWidth="1" min="37" max="16384"/>
  </cols>
  <sheetData>
    <row r="1" hidden="1">
      <c r="I1" t="n">
        <v>41</v>
      </c>
    </row>
    <row r="2" hidden="1" ht="18.75" customHeight="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Reason for not providing PAN</t>
        </is>
      </c>
      <c r="AI2" t="inlineStr">
        <is>
          <t>Shareholder type</t>
        </is>
      </c>
      <c r="AZ2" t="inlineStr">
        <is>
          <t>Promoter</t>
        </is>
      </c>
      <c r="BA2" t="inlineStr">
        <is>
          <t>Promoter Group</t>
        </is>
      </c>
    </row>
    <row r="3" hidden="1" ht="24" customHeight="1"/>
    <row r="4" hidden="1" ht="20.25" customHeight="1"/>
    <row r="5" hidden="1" ht="16.5" customHeight="1"/>
    <row r="6" hidden="1" ht="27" customHeight="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76" t="inlineStr">
        <is>
          <t>No. Of Shares Underlying Outstanding convertible securities
(XA)</t>
        </is>
      </c>
      <c r="R9" s="476"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and Convertible Securities etc.) (XI)=(VII+X)</t>
        </is>
      </c>
      <c r="V9" s="476" t="inlineStr">
        <is>
          <t>Shareholding , as a % assuming full conversion of convertible securities ( as a percentage of diluted share capital)
(XII)= (VII)+(X)
As a % of (A+B+C2)</t>
        </is>
      </c>
      <c r="W9" s="476" t="inlineStr">
        <is>
          <t>Number of Locked in shares
(XIII)</t>
        </is>
      </c>
      <c r="X9" s="636" t="n"/>
      <c r="Y9" s="476" t="inlineStr">
        <is>
          <t>Number of Shares pledged
(XIV)</t>
        </is>
      </c>
      <c r="Z9" s="636" t="n"/>
      <c r="AA9" s="476" t="inlineStr">
        <is>
          <t>Non-Disposal Undertaking
(XV)</t>
        </is>
      </c>
      <c r="AB9" s="636" t="n"/>
      <c r="AC9" s="476" t="inlineStr">
        <is>
          <t>Other encumbrances, if any
(XVI)</t>
        </is>
      </c>
      <c r="AD9" s="636" t="n"/>
      <c r="AE9" s="476" t="inlineStr">
        <is>
          <t>Total Number of Shares encumbered
(XVII) = (XIV+XV+XVI)</t>
        </is>
      </c>
      <c r="AF9" s="636" t="n"/>
      <c r="AG9" s="476" t="inlineStr">
        <is>
          <t>Number of equity shares held in dematerialized form 
(XVIII)</t>
        </is>
      </c>
      <c r="AH9" s="476" t="inlineStr">
        <is>
          <t>Reason for not providing PAN</t>
        </is>
      </c>
      <c r="AI9" s="476" t="inlineStr">
        <is>
          <t>Shareholder type</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7" t="n"/>
      <c r="Z10" s="135" t="n"/>
      <c r="AA10" s="67" t="n"/>
      <c r="AB10" s="135" t="n"/>
      <c r="AC10" s="67" t="n"/>
      <c r="AD10" s="135" t="n"/>
      <c r="AE10" s="67" t="n"/>
      <c r="AF10" s="135" t="n"/>
      <c r="AG10" s="605" t="n"/>
      <c r="AH10" s="605" t="n"/>
      <c r="AI10" s="605" t="n"/>
    </row>
    <row r="11" ht="78.75" customHeight="1">
      <c r="E11" s="606" t="n"/>
      <c r="F11" s="606" t="n"/>
      <c r="G11" s="606" t="n"/>
      <c r="H11" s="606" t="n"/>
      <c r="I11" s="606" t="n"/>
      <c r="J11" s="606" t="n"/>
      <c r="K11" s="606" t="n"/>
      <c r="L11" s="606" t="n"/>
      <c r="M11" s="476" t="inlineStr">
        <is>
          <t>Class
eg:X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493"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606" t="n"/>
      <c r="AH11" s="606" t="n"/>
      <c r="AI11" s="606" t="n"/>
    </row>
    <row r="12" ht="16.5" customHeight="1">
      <c r="E12" s="7" t="inlineStr">
        <is>
          <t>A1(a)</t>
        </is>
      </c>
      <c r="F12" s="212" t="inlineStr">
        <is>
          <t>Individuals/Hindu undivided Family</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3" t="n"/>
    </row>
    <row r="13" hidden="1" ht="19.5" customFormat="1" customHeight="1" s="9">
      <c r="E13" s="48" t="n"/>
      <c r="F13" s="155" t="n"/>
      <c r="G13" s="8" t="n"/>
      <c r="H13" s="740" t="n"/>
      <c r="I13" s="741" t="n"/>
      <c r="J13" s="741" t="n"/>
      <c r="K13" s="742">
        <f>+IFERROR(IF(COUNT(H13:J13),ROUND(SUM(H13:J13),0),""),"")</f>
        <v/>
      </c>
      <c r="L13" s="743">
        <f>+IFERROR(IF(COUNT(K13),ROUND(K13/'Shareholding Pattern'!$L$78*100,2),""),0)</f>
        <v/>
      </c>
      <c r="M13" s="744">
        <f>IF(H13="","",H13)</f>
        <v/>
      </c>
      <c r="N13" s="745" t="n"/>
      <c r="O13" s="746">
        <f>+IFERROR(IF(COUNT(M13:N13),ROUND(SUM(M13,N13),2),""),"")</f>
        <v/>
      </c>
      <c r="P13" s="743">
        <f>+IFERROR(IF(COUNT(O13),ROUND(O13/('Shareholding Pattern'!$P$79)*100,2),""),0)</f>
        <v/>
      </c>
      <c r="Q13" s="741" t="n"/>
      <c r="R13" s="741" t="n"/>
      <c r="S13" s="741" t="n"/>
      <c r="T13" s="747">
        <f>+IFERROR(IF(COUNT(Q13:S13),ROUND(SUM(Q13:S13),0),""),"")</f>
        <v/>
      </c>
      <c r="U13" s="748">
        <f>+IFERROR(IF(COUNT(K13,T13),ROUND(SUM(K13,T13),0),""),"")</f>
        <v/>
      </c>
      <c r="V13" s="743">
        <f>+IFERROR(IF(COUNT(K13,T13),ROUND(SUM(T13,K13)/SUM('Shareholding Pattern'!$L$78,'Shareholding Pattern'!$U$78)*100,2),""),0)</f>
        <v/>
      </c>
      <c r="W13" s="741" t="n"/>
      <c r="X13" s="743">
        <f>+IFERROR(IF(COUNT(W13),ROUND(SUM(W13)/SUM(K13)*100,2),""),0)</f>
        <v/>
      </c>
      <c r="Y13" s="741" t="n"/>
      <c r="Z13" s="743">
        <f>+IFERROR(IF(COUNT(Y13),ROUND(SUM(Y13)/SUM(K13)*100,2),""),0)</f>
        <v/>
      </c>
      <c r="AA13" s="741" t="n"/>
      <c r="AB13" s="743">
        <f>+IFERROR(IF(COUNT(AA13),ROUND(SUM(AA13)/SUM(K13)*100,2),""),0)</f>
        <v/>
      </c>
      <c r="AC13" s="741" t="n"/>
      <c r="AD13" s="743">
        <f>+IFERROR(IF(COUNT(AC13),ROUND(SUM(AC13)/SUM(K13)*100,2),""),0)</f>
        <v/>
      </c>
      <c r="AE13" s="748">
        <f>+IFERROR(IF(COUNT(Y13,AA13,AC13),ROUND(SUM(Y13,AA13,AC13),0),""),"")</f>
        <v/>
      </c>
      <c r="AF13" s="743">
        <f>+IFERROR(IF(COUNT(AE13),ROUND(SUM(AE13)/SUM(K13)*100,2),""),0)</f>
        <v/>
      </c>
      <c r="AG13" s="740" t="n"/>
      <c r="AH13" s="749" t="n"/>
      <c r="AI13" s="750" t="n"/>
      <c r="AK13" s="9">
        <f>IF(SUM(K13)&gt;0,1,0)</f>
        <v/>
      </c>
      <c r="AL13" s="9">
        <f>IF(COUNT(K13:$K$15041)=0,"",SUM(AK1:AK65573))</f>
        <v/>
      </c>
    </row>
    <row r="14" ht="24.75" customHeight="1">
      <c r="E14" s="30"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1" t="n"/>
      <c r="AF14" s="31" t="n"/>
      <c r="AG14" s="31" t="n"/>
      <c r="AH14" s="31" t="n"/>
      <c r="AI14" s="32" t="n"/>
    </row>
    <row r="15" ht="24.75" customHeight="1">
      <c r="E15" s="48" t="n">
        <v>1</v>
      </c>
      <c r="F15" s="464" t="inlineStr">
        <is>
          <t>SACHIN ARORA</t>
        </is>
      </c>
      <c r="G15" s="461" t="inlineStr">
        <is>
          <t>AHGPA0940G</t>
        </is>
      </c>
      <c r="H15" s="741" t="n">
        <v>1732500</v>
      </c>
      <c r="I15" s="741" t="n"/>
      <c r="J15" s="741" t="n"/>
      <c r="K15" s="748">
        <f>+IFERROR(IF(COUNT(H15:J15),ROUND(SUM(H15:J15),0),""),"")</f>
        <v/>
      </c>
      <c r="L15" s="746">
        <f>+IFERROR(IF(COUNT(K15),ROUND(K15/'Shareholding Pattern'!$L$78*100,2),""),0)</f>
        <v/>
      </c>
      <c r="M15" s="745">
        <f>IF(H15="","",H15)</f>
        <v/>
      </c>
      <c r="N15" s="745" t="n"/>
      <c r="O15" s="751">
        <f>+IFERROR(IF(COUNT(M15:N15),ROUND(SUM(M15,N15),2),""),"")</f>
        <v/>
      </c>
      <c r="P15" s="746">
        <f>+IFERROR(IF(COUNT(O15),ROUND(O15/('Shareholding Pattern'!$P$79)*100,2),""),0)</f>
        <v/>
      </c>
      <c r="Q15" s="741" t="n"/>
      <c r="R15" s="741" t="n"/>
      <c r="S15" s="741" t="n"/>
      <c r="T15" s="748">
        <f>+IFERROR(IF(COUNT(Q15:S15),ROUND(SUM(Q15:S15),0),""),"")</f>
        <v/>
      </c>
      <c r="U15" s="748">
        <f>+IFERROR(IF(COUNT(K15,T15),ROUND(SUM(K15,T15),0),""),"")</f>
        <v/>
      </c>
      <c r="V15" s="746">
        <f>+IFERROR(IF(COUNT(K15,T15),ROUND(SUM(T15,K15)/SUM('Shareholding Pattern'!$L$78,'Shareholding Pattern'!$U$78)*100,2),""),0)</f>
        <v/>
      </c>
      <c r="W15" s="741" t="n">
        <v>640000</v>
      </c>
      <c r="X15" s="751">
        <f>+IFERROR(IF(COUNT(W15),ROUND(SUM(W15)/SUM(K15)*100,2),""),0)</f>
        <v/>
      </c>
      <c r="Y15" s="741" t="n"/>
      <c r="Z15" s="751">
        <f>+IFERROR(IF(COUNT(Y15),ROUND(SUM(Y15)/SUM(K15)*100,2),""),0)</f>
        <v/>
      </c>
      <c r="AA15" s="741" t="n"/>
      <c r="AB15" s="751">
        <f>+IFERROR(IF(COUNT(AA15),ROUND(SUM(AA15)/SUM(K15)*100,2),""),0)</f>
        <v/>
      </c>
      <c r="AC15" s="741" t="n"/>
      <c r="AD15" s="751">
        <f>+IFERROR(IF(COUNT(AC15),ROUND(SUM(AC15)/SUM(K15)*100,2),""),0)</f>
        <v/>
      </c>
      <c r="AE15" s="748">
        <f>+IFERROR(IF(COUNT(Y15,AA15,AC15),ROUND(SUM(Y15,AA15,AC15),0),""),"")</f>
        <v/>
      </c>
      <c r="AF15" s="751">
        <f>+IFERROR(IF(COUNT(AE15),ROUND(SUM(AE15)/SUM(K15)*100,2),""),0)</f>
        <v/>
      </c>
      <c r="AG15" s="741" t="n">
        <v>1732500</v>
      </c>
      <c r="AH15" s="752" t="n"/>
      <c r="AI15" s="753" t="inlineStr">
        <is>
          <t>Promoter</t>
        </is>
      </c>
      <c r="AJ15" s="9" t="n"/>
      <c r="AK15" s="9">
        <f>IF(SUM(K15)&gt;0,1,0)</f>
        <v/>
      </c>
    </row>
    <row r="16" ht="24.75" customHeight="1">
      <c r="E16" s="48" t="n">
        <v>2</v>
      </c>
      <c r="F16" s="464" t="inlineStr">
        <is>
          <t>RISHI TREHAN</t>
        </is>
      </c>
      <c r="G16" s="461" t="inlineStr">
        <is>
          <t>AFVPT9976Q</t>
        </is>
      </c>
      <c r="H16" s="741" t="n">
        <v>188300</v>
      </c>
      <c r="I16" s="741" t="n"/>
      <c r="J16" s="741" t="n"/>
      <c r="K16" s="748">
        <f>+IFERROR(IF(COUNT(H16:J16),ROUND(SUM(H16:J16),0),""),"")</f>
        <v/>
      </c>
      <c r="L16" s="746">
        <f>+IFERROR(IF(COUNT(K16),ROUND(K16/'Shareholding Pattern'!$L$78*100,2),""),0)</f>
        <v/>
      </c>
      <c r="M16" s="745">
        <f>IF(H16="","",H16)</f>
        <v/>
      </c>
      <c r="N16" s="745" t="n"/>
      <c r="O16" s="751">
        <f>+IFERROR(IF(COUNT(M16:N16),ROUND(SUM(M16,N16),2),""),"")</f>
        <v/>
      </c>
      <c r="P16" s="746">
        <f>+IFERROR(IF(COUNT(O16),ROUND(O16/('Shareholding Pattern'!$P$79)*100,2),""),0)</f>
        <v/>
      </c>
      <c r="Q16" s="741" t="n"/>
      <c r="R16" s="741" t="n"/>
      <c r="S16" s="741" t="n"/>
      <c r="T16" s="748">
        <f>+IFERROR(IF(COUNT(Q16:S16),ROUND(SUM(Q16:S16),0),""),"")</f>
        <v/>
      </c>
      <c r="U16" s="748">
        <f>+IFERROR(IF(COUNT(K16,T16),ROUND(SUM(K16,T16),0),""),"")</f>
        <v/>
      </c>
      <c r="V16" s="746">
        <f>+IFERROR(IF(COUNT(K16,T16),ROUND(SUM(T16,K16)/SUM('Shareholding Pattern'!$L$78,'Shareholding Pattern'!$U$78)*100,2),""),0)</f>
        <v/>
      </c>
      <c r="W16" s="741" t="n">
        <v>99200</v>
      </c>
      <c r="X16" s="751">
        <f>+IFERROR(IF(COUNT(W16),ROUND(SUM(W16)/SUM(K16)*100,2),""),0)</f>
        <v/>
      </c>
      <c r="Y16" s="741" t="n"/>
      <c r="Z16" s="751">
        <f>+IFERROR(IF(COUNT(Y16),ROUND(SUM(Y16)/SUM(K16)*100,2),""),0)</f>
        <v/>
      </c>
      <c r="AA16" s="741" t="n"/>
      <c r="AB16" s="751">
        <f>+IFERROR(IF(COUNT(AA16),ROUND(SUM(AA16)/SUM(K16)*100,2),""),0)</f>
        <v/>
      </c>
      <c r="AC16" s="741" t="n"/>
      <c r="AD16" s="751">
        <f>+IFERROR(IF(COUNT(AC16),ROUND(SUM(AC16)/SUM(K16)*100,2),""),0)</f>
        <v/>
      </c>
      <c r="AE16" s="748">
        <f>+IFERROR(IF(COUNT(Y16,AA16,AC16),ROUND(SUM(Y16,AA16,AC16),0),""),"")</f>
        <v/>
      </c>
      <c r="AF16" s="751">
        <f>+IFERROR(IF(COUNT(AE16),ROUND(SUM(AE16)/SUM(K16)*100,2),""),0)</f>
        <v/>
      </c>
      <c r="AG16" s="741" t="n">
        <v>188300</v>
      </c>
      <c r="AH16" s="752" t="n"/>
      <c r="AI16" s="753" t="inlineStr">
        <is>
          <t>Promoter</t>
        </is>
      </c>
      <c r="AJ16" s="9" t="n"/>
      <c r="AK16" s="9">
        <f>IF(SUM(K16)&gt;0,1,0)</f>
        <v/>
      </c>
    </row>
    <row r="17" ht="24.75" customHeight="1">
      <c r="E17" s="48" t="n">
        <v>3</v>
      </c>
      <c r="F17" s="464" t="inlineStr">
        <is>
          <t>TARUN SHARMA</t>
        </is>
      </c>
      <c r="G17" s="461" t="inlineStr">
        <is>
          <t>BCZPS9098E</t>
        </is>
      </c>
      <c r="H17" s="741" t="n">
        <v>91100</v>
      </c>
      <c r="I17" s="741" t="n"/>
      <c r="J17" s="741" t="n"/>
      <c r="K17" s="748">
        <f>+IFERROR(IF(COUNT(H17:J17),ROUND(SUM(H17:J17),0),""),"")</f>
        <v/>
      </c>
      <c r="L17" s="746">
        <f>+IFERROR(IF(COUNT(K17),ROUND(K17/'Shareholding Pattern'!$L$78*100,2),""),0)</f>
        <v/>
      </c>
      <c r="M17" s="745">
        <f>IF(H17="","",H17)</f>
        <v/>
      </c>
      <c r="N17" s="745" t="n"/>
      <c r="O17" s="751">
        <f>+IFERROR(IF(COUNT(M17:N17),ROUND(SUM(M17,N17),2),""),"")</f>
        <v/>
      </c>
      <c r="P17" s="746">
        <f>+IFERROR(IF(COUNT(O17),ROUND(O17/('Shareholding Pattern'!$P$79)*100,2),""),0)</f>
        <v/>
      </c>
      <c r="Q17" s="741" t="n"/>
      <c r="R17" s="741" t="n"/>
      <c r="S17" s="741" t="n"/>
      <c r="T17" s="748">
        <f>+IFERROR(IF(COUNT(Q17:S17),ROUND(SUM(Q17:S17),0),""),"")</f>
        <v/>
      </c>
      <c r="U17" s="748">
        <f>+IFERROR(IF(COUNT(K17,T17),ROUND(SUM(K17,T17),0),""),"")</f>
        <v/>
      </c>
      <c r="V17" s="746">
        <f>+IFERROR(IF(COUNT(K17,T17),ROUND(SUM(T17,K17)/SUM('Shareholding Pattern'!$L$78,'Shareholding Pattern'!$U$78)*100,2),""),0)</f>
        <v/>
      </c>
      <c r="W17" s="741" t="n">
        <v>40000</v>
      </c>
      <c r="X17" s="751">
        <f>+IFERROR(IF(COUNT(W17),ROUND(SUM(W17)/SUM(K17)*100,2),""),0)</f>
        <v/>
      </c>
      <c r="Y17" s="741" t="n"/>
      <c r="Z17" s="751">
        <f>+IFERROR(IF(COUNT(Y17),ROUND(SUM(Y17)/SUM(K17)*100,2),""),0)</f>
        <v/>
      </c>
      <c r="AA17" s="741" t="n"/>
      <c r="AB17" s="751">
        <f>+IFERROR(IF(COUNT(AA17),ROUND(SUM(AA17)/SUM(K17)*100,2),""),0)</f>
        <v/>
      </c>
      <c r="AC17" s="741" t="n"/>
      <c r="AD17" s="751">
        <f>+IFERROR(IF(COUNT(AC17),ROUND(SUM(AC17)/SUM(K17)*100,2),""),0)</f>
        <v/>
      </c>
      <c r="AE17" s="748">
        <f>+IFERROR(IF(COUNT(Y17,AA17,AC17),ROUND(SUM(Y17,AA17,AC17),0),""),"")</f>
        <v/>
      </c>
      <c r="AF17" s="751">
        <f>+IFERROR(IF(COUNT(AE17),ROUND(SUM(AE17)/SUM(K17)*100,2),""),0)</f>
        <v/>
      </c>
      <c r="AG17" s="741" t="n">
        <v>91100</v>
      </c>
      <c r="AH17" s="752" t="n"/>
      <c r="AI17" s="753" t="inlineStr">
        <is>
          <t>Promoter</t>
        </is>
      </c>
      <c r="AJ17" s="9" t="n"/>
      <c r="AK17" s="9">
        <f>IF(SUM(K17)&gt;0,1,0)</f>
        <v/>
      </c>
    </row>
    <row r="18" ht="24.75" customHeight="1">
      <c r="E18" s="48" t="n">
        <v>4</v>
      </c>
      <c r="F18" s="464" t="inlineStr">
        <is>
          <t>YASHPAL SHARMA</t>
        </is>
      </c>
      <c r="G18" s="461" t="inlineStr">
        <is>
          <t>AANPS5778G</t>
        </is>
      </c>
      <c r="H18" s="741" t="n">
        <v>143900</v>
      </c>
      <c r="I18" s="741" t="n"/>
      <c r="J18" s="741" t="n"/>
      <c r="K18" s="748">
        <f>+IFERROR(IF(COUNT(H18:J18),ROUND(SUM(H18:J18),0),""),"")</f>
        <v/>
      </c>
      <c r="L18" s="746">
        <f>+IFERROR(IF(COUNT(K18),ROUND(K18/'Shareholding Pattern'!$L$78*100,2),""),0)</f>
        <v/>
      </c>
      <c r="M18" s="745">
        <f>IF(H18="","",H18)</f>
        <v/>
      </c>
      <c r="N18" s="745" t="n"/>
      <c r="O18" s="751">
        <f>+IFERROR(IF(COUNT(M18:N18),ROUND(SUM(M18,N18),2),""),"")</f>
        <v/>
      </c>
      <c r="P18" s="746">
        <f>+IFERROR(IF(COUNT(O18),ROUND(O18/('Shareholding Pattern'!$P$79)*100,2),""),0)</f>
        <v/>
      </c>
      <c r="Q18" s="741" t="n"/>
      <c r="R18" s="741" t="n"/>
      <c r="S18" s="741" t="n"/>
      <c r="T18" s="748">
        <f>+IFERROR(IF(COUNT(Q18:S18),ROUND(SUM(Q18:S18),0),""),"")</f>
        <v/>
      </c>
      <c r="U18" s="748">
        <f>+IFERROR(IF(COUNT(K18,T18),ROUND(SUM(K18,T18),0),""),"")</f>
        <v/>
      </c>
      <c r="V18" s="746">
        <f>+IFERROR(IF(COUNT(K18,T18),ROUND(SUM(T18,K18)/SUM('Shareholding Pattern'!$L$78,'Shareholding Pattern'!$U$78)*100,2),""),0)</f>
        <v/>
      </c>
      <c r="W18" s="741" t="n">
        <v>40000</v>
      </c>
      <c r="X18" s="751">
        <f>+IFERROR(IF(COUNT(W18),ROUND(SUM(W18)/SUM(K18)*100,2),""),0)</f>
        <v/>
      </c>
      <c r="Y18" s="741" t="n"/>
      <c r="Z18" s="751">
        <f>+IFERROR(IF(COUNT(Y18),ROUND(SUM(Y18)/SUM(K18)*100,2),""),0)</f>
        <v/>
      </c>
      <c r="AA18" s="741" t="n"/>
      <c r="AB18" s="751">
        <f>+IFERROR(IF(COUNT(AA18),ROUND(SUM(AA18)/SUM(K18)*100,2),""),0)</f>
        <v/>
      </c>
      <c r="AC18" s="741" t="n"/>
      <c r="AD18" s="751">
        <f>+IFERROR(IF(COUNT(AC18),ROUND(SUM(AC18)/SUM(K18)*100,2),""),0)</f>
        <v/>
      </c>
      <c r="AE18" s="748">
        <f>+IFERROR(IF(COUNT(Y18,AA18,AC18),ROUND(SUM(Y18,AA18,AC18),0),""),"")</f>
        <v/>
      </c>
      <c r="AF18" s="751">
        <f>+IFERROR(IF(COUNT(AE18),ROUND(SUM(AE18)/SUM(K18)*100,2),""),0)</f>
        <v/>
      </c>
      <c r="AG18" s="741" t="n">
        <v>143900</v>
      </c>
      <c r="AH18" s="752" t="n"/>
      <c r="AI18" s="753" t="inlineStr">
        <is>
          <t>Promoter</t>
        </is>
      </c>
      <c r="AJ18" s="9" t="n"/>
      <c r="AK18" s="9">
        <f>IF(SUM(K18)&gt;0,1,0)</f>
        <v/>
      </c>
    </row>
    <row r="19" ht="24.75" customHeight="1">
      <c r="E19" s="48" t="n">
        <v>5</v>
      </c>
      <c r="F19" s="464" t="inlineStr">
        <is>
          <t>SUDERSHAN LAL SHARMA</t>
        </is>
      </c>
      <c r="G19" s="461" t="inlineStr">
        <is>
          <t>AANPS5777K</t>
        </is>
      </c>
      <c r="H19" s="741" t="n">
        <v>0</v>
      </c>
      <c r="I19" s="741" t="n"/>
      <c r="J19" s="741" t="n"/>
      <c r="K19" s="748">
        <f>+IFERROR(IF(COUNT(H19:J19),ROUND(SUM(H19:J19),0),""),"")</f>
        <v/>
      </c>
      <c r="L19" s="746">
        <f>+IFERROR(IF(COUNT(K19),ROUND(K19/'Shareholding Pattern'!$L$78*100,2),""),0)</f>
        <v/>
      </c>
      <c r="M19" s="745">
        <f>IF(H19="","",H19)</f>
        <v/>
      </c>
      <c r="N19" s="745" t="n"/>
      <c r="O19" s="751">
        <f>+IFERROR(IF(COUNT(M19:N19),ROUND(SUM(M19,N19),2),""),"")</f>
        <v/>
      </c>
      <c r="P19" s="746">
        <f>+IFERROR(IF(COUNT(O19),ROUND(O19/('Shareholding Pattern'!$P$79)*100,2),""),0)</f>
        <v/>
      </c>
      <c r="Q19" s="741" t="n"/>
      <c r="R19" s="741" t="n"/>
      <c r="S19" s="741" t="n"/>
      <c r="T19" s="748">
        <f>+IFERROR(IF(COUNT(Q19:S19),ROUND(SUM(Q19:S19),0),""),"")</f>
        <v/>
      </c>
      <c r="U19" s="748">
        <f>+IFERROR(IF(COUNT(K19,T19),ROUND(SUM(K19,T19),0),""),"")</f>
        <v/>
      </c>
      <c r="V19" s="746">
        <f>+IFERROR(IF(COUNT(K19,T19),ROUND(SUM(T19,K19)/SUM('Shareholding Pattern'!$L$78,'Shareholding Pattern'!$U$78)*100,2),""),0)</f>
        <v/>
      </c>
      <c r="W19" s="741" t="n">
        <v>0</v>
      </c>
      <c r="X19" s="751">
        <f>+IFERROR(IF(COUNT(W19),ROUND(SUM(W19)/SUM(K19)*100,2),""),0)</f>
        <v/>
      </c>
      <c r="Y19" s="741" t="n"/>
      <c r="Z19" s="751">
        <f>+IFERROR(IF(COUNT(Y19),ROUND(SUM(Y19)/SUM(K19)*100,2),""),0)</f>
        <v/>
      </c>
      <c r="AA19" s="741" t="n"/>
      <c r="AB19" s="751">
        <f>+IFERROR(IF(COUNT(AA19),ROUND(SUM(AA19)/SUM(K19)*100,2),""),0)</f>
        <v/>
      </c>
      <c r="AC19" s="741" t="n"/>
      <c r="AD19" s="751">
        <f>+IFERROR(IF(COUNT(AC19),ROUND(SUM(AC19)/SUM(K19)*100,2),""),0)</f>
        <v/>
      </c>
      <c r="AE19" s="748">
        <f>+IFERROR(IF(COUNT(Y19,AA19,AC19),ROUND(SUM(Y19,AA19,AC19),0),""),"")</f>
        <v/>
      </c>
      <c r="AF19" s="751">
        <f>+IFERROR(IF(COUNT(AE19),ROUND(SUM(AE19)/SUM(K19)*100,2),""),0)</f>
        <v/>
      </c>
      <c r="AG19" s="741" t="n">
        <v>0</v>
      </c>
      <c r="AH19" s="752" t="n"/>
      <c r="AI19" s="753" t="inlineStr">
        <is>
          <t>Promoter Group</t>
        </is>
      </c>
      <c r="AJ19" s="9" t="n"/>
      <c r="AK19" s="9">
        <f>IF(SUM(K19)&gt;0,1,0)</f>
        <v/>
      </c>
    </row>
    <row r="20" ht="24.75" customHeight="1">
      <c r="E20" s="48" t="n">
        <v>6</v>
      </c>
      <c r="F20" s="464" t="inlineStr">
        <is>
          <t>VINOD SHARMA</t>
        </is>
      </c>
      <c r="G20" s="461" t="inlineStr">
        <is>
          <t>ZZZZZ9999Z</t>
        </is>
      </c>
      <c r="H20" s="741" t="n">
        <v>0</v>
      </c>
      <c r="I20" s="741" t="n"/>
      <c r="J20" s="741" t="n"/>
      <c r="K20" s="748">
        <f>+IFERROR(IF(COUNT(H20:J20),ROUND(SUM(H20:J20),0),""),"")</f>
        <v/>
      </c>
      <c r="L20" s="746">
        <f>+IFERROR(IF(COUNT(K20),ROUND(K20/'Shareholding Pattern'!$L$78*100,2),""),0)</f>
        <v/>
      </c>
      <c r="M20" s="745">
        <f>IF(H20="","",H20)</f>
        <v/>
      </c>
      <c r="N20" s="745" t="n"/>
      <c r="O20" s="751">
        <f>+IFERROR(IF(COUNT(M20:N20),ROUND(SUM(M20,N20),2),""),"")</f>
        <v/>
      </c>
      <c r="P20" s="746">
        <f>+IFERROR(IF(COUNT(O20),ROUND(O20/('Shareholding Pattern'!$P$79)*100,2),""),0)</f>
        <v/>
      </c>
      <c r="Q20" s="741" t="n"/>
      <c r="R20" s="741" t="n"/>
      <c r="S20" s="741" t="n"/>
      <c r="T20" s="748">
        <f>+IFERROR(IF(COUNT(Q20:S20),ROUND(SUM(Q20:S20),0),""),"")</f>
        <v/>
      </c>
      <c r="U20" s="748">
        <f>+IFERROR(IF(COUNT(K20,T20),ROUND(SUM(K20,T20),0),""),"")</f>
        <v/>
      </c>
      <c r="V20" s="746">
        <f>+IFERROR(IF(COUNT(K20,T20),ROUND(SUM(T20,K20)/SUM('Shareholding Pattern'!$L$78,'Shareholding Pattern'!$U$78)*100,2),""),0)</f>
        <v/>
      </c>
      <c r="W20" s="741" t="n">
        <v>0</v>
      </c>
      <c r="X20" s="751">
        <f>+IFERROR(IF(COUNT(W20),ROUND(SUM(W20)/SUM(K20)*100,2),""),0)</f>
        <v/>
      </c>
      <c r="Y20" s="741" t="n"/>
      <c r="Z20" s="751">
        <f>+IFERROR(IF(COUNT(Y20),ROUND(SUM(Y20)/SUM(K20)*100,2),""),0)</f>
        <v/>
      </c>
      <c r="AA20" s="741" t="n"/>
      <c r="AB20" s="751">
        <f>+IFERROR(IF(COUNT(AA20),ROUND(SUM(AA20)/SUM(K20)*100,2),""),0)</f>
        <v/>
      </c>
      <c r="AC20" s="741" t="n"/>
      <c r="AD20" s="751">
        <f>+IFERROR(IF(COUNT(AC20),ROUND(SUM(AC20)/SUM(K20)*100,2),""),0)</f>
        <v/>
      </c>
      <c r="AE20" s="748">
        <f>+IFERROR(IF(COUNT(Y20,AA20,AC20),ROUND(SUM(Y20,AA20,AC20),0),""),"")</f>
        <v/>
      </c>
      <c r="AF20" s="751">
        <f>+IFERROR(IF(COUNT(AE20),ROUND(SUM(AE20)/SUM(K20)*100,2),""),0)</f>
        <v/>
      </c>
      <c r="AG20" s="741" t="n">
        <v>0</v>
      </c>
      <c r="AH20" s="752" t="n">
        <v>38</v>
      </c>
      <c r="AI20" s="753" t="inlineStr">
        <is>
          <t>Promoter Group</t>
        </is>
      </c>
      <c r="AJ20" s="9" t="n"/>
      <c r="AK20" s="9">
        <f>IF(SUM(K20)&gt;0,1,0)</f>
        <v/>
      </c>
    </row>
    <row r="21" ht="24.75" customHeight="1">
      <c r="E21" s="48" t="n">
        <v>7</v>
      </c>
      <c r="F21" s="464" t="inlineStr">
        <is>
          <t>BHARTI SHARMA</t>
        </is>
      </c>
      <c r="G21" s="461" t="inlineStr">
        <is>
          <t>ALNPS0679R</t>
        </is>
      </c>
      <c r="H21" s="741" t="n">
        <v>0</v>
      </c>
      <c r="I21" s="741" t="n"/>
      <c r="J21" s="741" t="n"/>
      <c r="K21" s="748">
        <f>+IFERROR(IF(COUNT(H21:J21),ROUND(SUM(H21:J21),0),""),"")</f>
        <v/>
      </c>
      <c r="L21" s="746">
        <f>+IFERROR(IF(COUNT(K21),ROUND(K21/'Shareholding Pattern'!$L$78*100,2),""),0)</f>
        <v/>
      </c>
      <c r="M21" s="745">
        <f>IF(H21="","",H21)</f>
        <v/>
      </c>
      <c r="N21" s="745" t="n"/>
      <c r="O21" s="751">
        <f>+IFERROR(IF(COUNT(M21:N21),ROUND(SUM(M21,N21),2),""),"")</f>
        <v/>
      </c>
      <c r="P21" s="746">
        <f>+IFERROR(IF(COUNT(O21),ROUND(O21/('Shareholding Pattern'!$P$79)*100,2),""),0)</f>
        <v/>
      </c>
      <c r="Q21" s="741" t="n"/>
      <c r="R21" s="741" t="n"/>
      <c r="S21" s="741" t="n"/>
      <c r="T21" s="748">
        <f>+IFERROR(IF(COUNT(Q21:S21),ROUND(SUM(Q21:S21),0),""),"")</f>
        <v/>
      </c>
      <c r="U21" s="748">
        <f>+IFERROR(IF(COUNT(K21,T21),ROUND(SUM(K21,T21),0),""),"")</f>
        <v/>
      </c>
      <c r="V21" s="746">
        <f>+IFERROR(IF(COUNT(K21,T21),ROUND(SUM(T21,K21)/SUM('Shareholding Pattern'!$L$78,'Shareholding Pattern'!$U$78)*100,2),""),0)</f>
        <v/>
      </c>
      <c r="W21" s="741" t="n">
        <v>0</v>
      </c>
      <c r="X21" s="751">
        <f>+IFERROR(IF(COUNT(W21),ROUND(SUM(W21)/SUM(K21)*100,2),""),0)</f>
        <v/>
      </c>
      <c r="Y21" s="741" t="n"/>
      <c r="Z21" s="751">
        <f>+IFERROR(IF(COUNT(Y21),ROUND(SUM(Y21)/SUM(K21)*100,2),""),0)</f>
        <v/>
      </c>
      <c r="AA21" s="741" t="n"/>
      <c r="AB21" s="751">
        <f>+IFERROR(IF(COUNT(AA21),ROUND(SUM(AA21)/SUM(K21)*100,2),""),0)</f>
        <v/>
      </c>
      <c r="AC21" s="741" t="n"/>
      <c r="AD21" s="751">
        <f>+IFERROR(IF(COUNT(AC21),ROUND(SUM(AC21)/SUM(K21)*100,2),""),0)</f>
        <v/>
      </c>
      <c r="AE21" s="748">
        <f>+IFERROR(IF(COUNT(Y21,AA21,AC21),ROUND(SUM(Y21,AA21,AC21),0),""),"")</f>
        <v/>
      </c>
      <c r="AF21" s="751">
        <f>+IFERROR(IF(COUNT(AE21),ROUND(SUM(AE21)/SUM(K21)*100,2),""),0)</f>
        <v/>
      </c>
      <c r="AG21" s="741" t="n">
        <v>0</v>
      </c>
      <c r="AH21" s="752" t="n"/>
      <c r="AI21" s="753" t="inlineStr">
        <is>
          <t>Promoter Group</t>
        </is>
      </c>
      <c r="AJ21" s="9" t="n"/>
      <c r="AK21" s="9">
        <f>IF(SUM(K21)&gt;0,1,0)</f>
        <v/>
      </c>
    </row>
    <row r="22" ht="24.75" customHeight="1">
      <c r="E22" s="48" t="n">
        <v>8</v>
      </c>
      <c r="F22" s="464" t="inlineStr">
        <is>
          <t>DHRUVI SHARMA</t>
        </is>
      </c>
      <c r="G22" s="461" t="inlineStr">
        <is>
          <t>ULFPS7841F</t>
        </is>
      </c>
      <c r="H22" s="741" t="n">
        <v>0</v>
      </c>
      <c r="I22" s="741" t="n"/>
      <c r="J22" s="741" t="n"/>
      <c r="K22" s="748">
        <f>+IFERROR(IF(COUNT(H22:J22),ROUND(SUM(H22:J22),0),""),"")</f>
        <v/>
      </c>
      <c r="L22" s="746">
        <f>+IFERROR(IF(COUNT(K22),ROUND(K22/'Shareholding Pattern'!$L$78*100,2),""),0)</f>
        <v/>
      </c>
      <c r="M22" s="745">
        <f>IF(H22="","",H22)</f>
        <v/>
      </c>
      <c r="N22" s="745" t="n"/>
      <c r="O22" s="751">
        <f>+IFERROR(IF(COUNT(M22:N22),ROUND(SUM(M22,N22),2),""),"")</f>
        <v/>
      </c>
      <c r="P22" s="746">
        <f>+IFERROR(IF(COUNT(O22),ROUND(O22/('Shareholding Pattern'!$P$79)*100,2),""),0)</f>
        <v/>
      </c>
      <c r="Q22" s="741" t="n"/>
      <c r="R22" s="741" t="n"/>
      <c r="S22" s="741" t="n"/>
      <c r="T22" s="748">
        <f>+IFERROR(IF(COUNT(Q22:S22),ROUND(SUM(Q22:S22),0),""),"")</f>
        <v/>
      </c>
      <c r="U22" s="748">
        <f>+IFERROR(IF(COUNT(K22,T22),ROUND(SUM(K22,T22),0),""),"")</f>
        <v/>
      </c>
      <c r="V22" s="746">
        <f>+IFERROR(IF(COUNT(K22,T22),ROUND(SUM(T22,K22)/SUM('Shareholding Pattern'!$L$78,'Shareholding Pattern'!$U$78)*100,2),""),0)</f>
        <v/>
      </c>
      <c r="W22" s="741" t="n">
        <v>0</v>
      </c>
      <c r="X22" s="751">
        <f>+IFERROR(IF(COUNT(W22),ROUND(SUM(W22)/SUM(K22)*100,2),""),0)</f>
        <v/>
      </c>
      <c r="Y22" s="741" t="n"/>
      <c r="Z22" s="751">
        <f>+IFERROR(IF(COUNT(Y22),ROUND(SUM(Y22)/SUM(K22)*100,2),""),0)</f>
        <v/>
      </c>
      <c r="AA22" s="741" t="n"/>
      <c r="AB22" s="751">
        <f>+IFERROR(IF(COUNT(AA22),ROUND(SUM(AA22)/SUM(K22)*100,2),""),0)</f>
        <v/>
      </c>
      <c r="AC22" s="741" t="n"/>
      <c r="AD22" s="751">
        <f>+IFERROR(IF(COUNT(AC22),ROUND(SUM(AC22)/SUM(K22)*100,2),""),0)</f>
        <v/>
      </c>
      <c r="AE22" s="748">
        <f>+IFERROR(IF(COUNT(Y22,AA22,AC22),ROUND(SUM(Y22,AA22,AC22),0),""),"")</f>
        <v/>
      </c>
      <c r="AF22" s="751">
        <f>+IFERROR(IF(COUNT(AE22),ROUND(SUM(AE22)/SUM(K22)*100,2),""),0)</f>
        <v/>
      </c>
      <c r="AG22" s="741" t="n">
        <v>0</v>
      </c>
      <c r="AH22" s="752" t="n"/>
      <c r="AI22" s="753" t="inlineStr">
        <is>
          <t>Promoter Group</t>
        </is>
      </c>
      <c r="AJ22" s="9" t="n"/>
      <c r="AK22" s="9">
        <f>IF(SUM(K22)&gt;0,1,0)</f>
        <v/>
      </c>
    </row>
    <row r="23" ht="24.75" customHeight="1">
      <c r="E23" s="48" t="n">
        <v>9</v>
      </c>
      <c r="F23" s="464" t="inlineStr">
        <is>
          <t>PRATISHTHA SHARMA</t>
        </is>
      </c>
      <c r="G23" s="461" t="inlineStr">
        <is>
          <t>KYBPS3664D</t>
        </is>
      </c>
      <c r="H23" s="741" t="n">
        <v>0</v>
      </c>
      <c r="I23" s="741" t="n"/>
      <c r="J23" s="741" t="n"/>
      <c r="K23" s="748">
        <f>+IFERROR(IF(COUNT(H23:J23),ROUND(SUM(H23:J23),0),""),"")</f>
        <v/>
      </c>
      <c r="L23" s="746">
        <f>+IFERROR(IF(COUNT(K23),ROUND(K23/'Shareholding Pattern'!$L$78*100,2),""),0)</f>
        <v/>
      </c>
      <c r="M23" s="745">
        <f>IF(H23="","",H23)</f>
        <v/>
      </c>
      <c r="N23" s="745" t="n"/>
      <c r="O23" s="751">
        <f>+IFERROR(IF(COUNT(M23:N23),ROUND(SUM(M23,N23),2),""),"")</f>
        <v/>
      </c>
      <c r="P23" s="746">
        <f>+IFERROR(IF(COUNT(O23),ROUND(O23/('Shareholding Pattern'!$P$79)*100,2),""),0)</f>
        <v/>
      </c>
      <c r="Q23" s="741" t="n"/>
      <c r="R23" s="741" t="n"/>
      <c r="S23" s="741" t="n"/>
      <c r="T23" s="748">
        <f>+IFERROR(IF(COUNT(Q23:S23),ROUND(SUM(Q23:S23),0),""),"")</f>
        <v/>
      </c>
      <c r="U23" s="748">
        <f>+IFERROR(IF(COUNT(K23,T23),ROUND(SUM(K23,T23),0),""),"")</f>
        <v/>
      </c>
      <c r="V23" s="746">
        <f>+IFERROR(IF(COUNT(K23,T23),ROUND(SUM(T23,K23)/SUM('Shareholding Pattern'!$L$78,'Shareholding Pattern'!$U$78)*100,2),""),0)</f>
        <v/>
      </c>
      <c r="W23" s="741" t="n">
        <v>0</v>
      </c>
      <c r="X23" s="751">
        <f>+IFERROR(IF(COUNT(W23),ROUND(SUM(W23)/SUM(K23)*100,2),""),0)</f>
        <v/>
      </c>
      <c r="Y23" s="741" t="n"/>
      <c r="Z23" s="751">
        <f>+IFERROR(IF(COUNT(Y23),ROUND(SUM(Y23)/SUM(K23)*100,2),""),0)</f>
        <v/>
      </c>
      <c r="AA23" s="741" t="n"/>
      <c r="AB23" s="751">
        <f>+IFERROR(IF(COUNT(AA23),ROUND(SUM(AA23)/SUM(K23)*100,2),""),0)</f>
        <v/>
      </c>
      <c r="AC23" s="741" t="n"/>
      <c r="AD23" s="751">
        <f>+IFERROR(IF(COUNT(AC23),ROUND(SUM(AC23)/SUM(K23)*100,2),""),0)</f>
        <v/>
      </c>
      <c r="AE23" s="748">
        <f>+IFERROR(IF(COUNT(Y23,AA23,AC23),ROUND(SUM(Y23,AA23,AC23),0),""),"")</f>
        <v/>
      </c>
      <c r="AF23" s="751">
        <f>+IFERROR(IF(COUNT(AE23),ROUND(SUM(AE23)/SUM(K23)*100,2),""),0)</f>
        <v/>
      </c>
      <c r="AG23" s="741" t="n">
        <v>0</v>
      </c>
      <c r="AH23" s="752" t="n"/>
      <c r="AI23" s="753" t="inlineStr">
        <is>
          <t>Promoter Group</t>
        </is>
      </c>
      <c r="AJ23" s="9" t="n"/>
      <c r="AK23" s="9">
        <f>IF(SUM(K23)&gt;0,1,0)</f>
        <v/>
      </c>
    </row>
    <row r="24" ht="24.75" customHeight="1">
      <c r="E24" s="48" t="n">
        <v>10</v>
      </c>
      <c r="F24" s="464" t="inlineStr">
        <is>
          <t>RANVEER SHARMA</t>
        </is>
      </c>
      <c r="G24" s="461" t="inlineStr">
        <is>
          <t>ZZZZZ9999Z</t>
        </is>
      </c>
      <c r="H24" s="741" t="n">
        <v>0</v>
      </c>
      <c r="I24" s="741" t="n"/>
      <c r="J24" s="741" t="n"/>
      <c r="K24" s="748">
        <f>+IFERROR(IF(COUNT(H24:J24),ROUND(SUM(H24:J24),0),""),"")</f>
        <v/>
      </c>
      <c r="L24" s="746">
        <f>+IFERROR(IF(COUNT(K24),ROUND(K24/'Shareholding Pattern'!$L$78*100,2),""),0)</f>
        <v/>
      </c>
      <c r="M24" s="745">
        <f>IF(H24="","",H24)</f>
        <v/>
      </c>
      <c r="N24" s="745" t="n"/>
      <c r="O24" s="751">
        <f>+IFERROR(IF(COUNT(M24:N24),ROUND(SUM(M24,N24),2),""),"")</f>
        <v/>
      </c>
      <c r="P24" s="746">
        <f>+IFERROR(IF(COUNT(O24),ROUND(O24/('Shareholding Pattern'!$P$79)*100,2),""),0)</f>
        <v/>
      </c>
      <c r="Q24" s="741" t="n"/>
      <c r="R24" s="741" t="n"/>
      <c r="S24" s="741" t="n"/>
      <c r="T24" s="748">
        <f>+IFERROR(IF(COUNT(Q24:S24),ROUND(SUM(Q24:S24),0),""),"")</f>
        <v/>
      </c>
      <c r="U24" s="748">
        <f>+IFERROR(IF(COUNT(K24,T24),ROUND(SUM(K24,T24),0),""),"")</f>
        <v/>
      </c>
      <c r="V24" s="746">
        <f>+IFERROR(IF(COUNT(K24,T24),ROUND(SUM(T24,K24)/SUM('Shareholding Pattern'!$L$78,'Shareholding Pattern'!$U$78)*100,2),""),0)</f>
        <v/>
      </c>
      <c r="W24" s="741" t="n">
        <v>0</v>
      </c>
      <c r="X24" s="751">
        <f>+IFERROR(IF(COUNT(W24),ROUND(SUM(W24)/SUM(K24)*100,2),""),0)</f>
        <v/>
      </c>
      <c r="Y24" s="741" t="n"/>
      <c r="Z24" s="751">
        <f>+IFERROR(IF(COUNT(Y24),ROUND(SUM(Y24)/SUM(K24)*100,2),""),0)</f>
        <v/>
      </c>
      <c r="AA24" s="741" t="n"/>
      <c r="AB24" s="751">
        <f>+IFERROR(IF(COUNT(AA24),ROUND(SUM(AA24)/SUM(K24)*100,2),""),0)</f>
        <v/>
      </c>
      <c r="AC24" s="741" t="n"/>
      <c r="AD24" s="751">
        <f>+IFERROR(IF(COUNT(AC24),ROUND(SUM(AC24)/SUM(K24)*100,2),""),0)</f>
        <v/>
      </c>
      <c r="AE24" s="748">
        <f>+IFERROR(IF(COUNT(Y24,AA24,AC24),ROUND(SUM(Y24,AA24,AC24),0),""),"")</f>
        <v/>
      </c>
      <c r="AF24" s="751">
        <f>+IFERROR(IF(COUNT(AE24),ROUND(SUM(AE24)/SUM(K24)*100,2),""),0)</f>
        <v/>
      </c>
      <c r="AG24" s="741" t="n">
        <v>0</v>
      </c>
      <c r="AH24" s="752" t="n">
        <v>10</v>
      </c>
      <c r="AI24" s="753" t="inlineStr">
        <is>
          <t>Promoter Group</t>
        </is>
      </c>
      <c r="AJ24" s="9" t="n"/>
      <c r="AK24" s="9">
        <f>IF(SUM(K24)&gt;0,1,0)</f>
        <v/>
      </c>
    </row>
    <row r="25" ht="24.75" customHeight="1">
      <c r="E25" s="48" t="n">
        <v>11</v>
      </c>
      <c r="F25" s="464" t="inlineStr">
        <is>
          <t>SHARAD SHARMA</t>
        </is>
      </c>
      <c r="G25" s="461" t="inlineStr">
        <is>
          <t>ABKPS0351H</t>
        </is>
      </c>
      <c r="H25" s="741" t="n">
        <v>0</v>
      </c>
      <c r="I25" s="741" t="n"/>
      <c r="J25" s="741" t="n"/>
      <c r="K25" s="748">
        <f>+IFERROR(IF(COUNT(H25:J25),ROUND(SUM(H25:J25),0),""),"")</f>
        <v/>
      </c>
      <c r="L25" s="746">
        <f>+IFERROR(IF(COUNT(K25),ROUND(K25/'Shareholding Pattern'!$L$78*100,2),""),0)</f>
        <v/>
      </c>
      <c r="M25" s="745">
        <f>IF(H25="","",H25)</f>
        <v/>
      </c>
      <c r="N25" s="745" t="n"/>
      <c r="O25" s="751">
        <f>+IFERROR(IF(COUNT(M25:N25),ROUND(SUM(M25,N25),2),""),"")</f>
        <v/>
      </c>
      <c r="P25" s="746">
        <f>+IFERROR(IF(COUNT(O25),ROUND(O25/('Shareholding Pattern'!$P$79)*100,2),""),0)</f>
        <v/>
      </c>
      <c r="Q25" s="741" t="n"/>
      <c r="R25" s="741" t="n"/>
      <c r="S25" s="741" t="n"/>
      <c r="T25" s="748">
        <f>+IFERROR(IF(COUNT(Q25:S25),ROUND(SUM(Q25:S25),0),""),"")</f>
        <v/>
      </c>
      <c r="U25" s="748">
        <f>+IFERROR(IF(COUNT(K25,T25),ROUND(SUM(K25,T25),0),""),"")</f>
        <v/>
      </c>
      <c r="V25" s="746">
        <f>+IFERROR(IF(COUNT(K25,T25),ROUND(SUM(T25,K25)/SUM('Shareholding Pattern'!$L$78,'Shareholding Pattern'!$U$78)*100,2),""),0)</f>
        <v/>
      </c>
      <c r="W25" s="741" t="n">
        <v>0</v>
      </c>
      <c r="X25" s="751">
        <f>+IFERROR(IF(COUNT(W25),ROUND(SUM(W25)/SUM(K25)*100,2),""),0)</f>
        <v/>
      </c>
      <c r="Y25" s="741" t="n"/>
      <c r="Z25" s="751">
        <f>+IFERROR(IF(COUNT(Y25),ROUND(SUM(Y25)/SUM(K25)*100,2),""),0)</f>
        <v/>
      </c>
      <c r="AA25" s="741" t="n"/>
      <c r="AB25" s="751">
        <f>+IFERROR(IF(COUNT(AA25),ROUND(SUM(AA25)/SUM(K25)*100,2),""),0)</f>
        <v/>
      </c>
      <c r="AC25" s="741" t="n"/>
      <c r="AD25" s="751">
        <f>+IFERROR(IF(COUNT(AC25),ROUND(SUM(AC25)/SUM(K25)*100,2),""),0)</f>
        <v/>
      </c>
      <c r="AE25" s="748">
        <f>+IFERROR(IF(COUNT(Y25,AA25,AC25),ROUND(SUM(Y25,AA25,AC25),0),""),"")</f>
        <v/>
      </c>
      <c r="AF25" s="751">
        <f>+IFERROR(IF(COUNT(AE25),ROUND(SUM(AE25)/SUM(K25)*100,2),""),0)</f>
        <v/>
      </c>
      <c r="AG25" s="741" t="n">
        <v>0</v>
      </c>
      <c r="AH25" s="752" t="n"/>
      <c r="AI25" s="753" t="inlineStr">
        <is>
          <t>Promoter Group</t>
        </is>
      </c>
      <c r="AJ25" s="9" t="n"/>
      <c r="AK25" s="9">
        <f>IF(SUM(K25)&gt;0,1,0)</f>
        <v/>
      </c>
    </row>
    <row r="26" ht="24.75" customHeight="1">
      <c r="E26" s="48" t="n">
        <v>12</v>
      </c>
      <c r="F26" s="464" t="inlineStr">
        <is>
          <t>PANNA LAL ANAND</t>
        </is>
      </c>
      <c r="G26" s="461" t="inlineStr">
        <is>
          <t>ZZZZZ9999Z</t>
        </is>
      </c>
      <c r="H26" s="741" t="n">
        <v>0</v>
      </c>
      <c r="I26" s="741" t="n"/>
      <c r="J26" s="741" t="n"/>
      <c r="K26" s="748">
        <f>+IFERROR(IF(COUNT(H26:J26),ROUND(SUM(H26:J26),0),""),"")</f>
        <v/>
      </c>
      <c r="L26" s="746">
        <f>+IFERROR(IF(COUNT(K26),ROUND(K26/'Shareholding Pattern'!$L$78*100,2),""),0)</f>
        <v/>
      </c>
      <c r="M26" s="745">
        <f>IF(H26="","",H26)</f>
        <v/>
      </c>
      <c r="N26" s="745" t="n"/>
      <c r="O26" s="751">
        <f>+IFERROR(IF(COUNT(M26:N26),ROUND(SUM(M26,N26),2),""),"")</f>
        <v/>
      </c>
      <c r="P26" s="746">
        <f>+IFERROR(IF(COUNT(O26),ROUND(O26/('Shareholding Pattern'!$P$79)*100,2),""),0)</f>
        <v/>
      </c>
      <c r="Q26" s="741" t="n"/>
      <c r="R26" s="741" t="n"/>
      <c r="S26" s="741" t="n"/>
      <c r="T26" s="748">
        <f>+IFERROR(IF(COUNT(Q26:S26),ROUND(SUM(Q26:S26),0),""),"")</f>
        <v/>
      </c>
      <c r="U26" s="748">
        <f>+IFERROR(IF(COUNT(K26,T26),ROUND(SUM(K26,T26),0),""),"")</f>
        <v/>
      </c>
      <c r="V26" s="746">
        <f>+IFERROR(IF(COUNT(K26,T26),ROUND(SUM(T26,K26)/SUM('Shareholding Pattern'!$L$78,'Shareholding Pattern'!$U$78)*100,2),""),0)</f>
        <v/>
      </c>
      <c r="W26" s="741" t="n">
        <v>0</v>
      </c>
      <c r="X26" s="751">
        <f>+IFERROR(IF(COUNT(W26),ROUND(SUM(W26)/SUM(K26)*100,2),""),0)</f>
        <v/>
      </c>
      <c r="Y26" s="741" t="n"/>
      <c r="Z26" s="751">
        <f>+IFERROR(IF(COUNT(Y26),ROUND(SUM(Y26)/SUM(K26)*100,2),""),0)</f>
        <v/>
      </c>
      <c r="AA26" s="741" t="n"/>
      <c r="AB26" s="751">
        <f>+IFERROR(IF(COUNT(AA26),ROUND(SUM(AA26)/SUM(K26)*100,2),""),0)</f>
        <v/>
      </c>
      <c r="AC26" s="741" t="n"/>
      <c r="AD26" s="751">
        <f>+IFERROR(IF(COUNT(AC26),ROUND(SUM(AC26)/SUM(K26)*100,2),""),0)</f>
        <v/>
      </c>
      <c r="AE26" s="748">
        <f>+IFERROR(IF(COUNT(Y26,AA26,AC26),ROUND(SUM(Y26,AA26,AC26),0),""),"")</f>
        <v/>
      </c>
      <c r="AF26" s="751">
        <f>+IFERROR(IF(COUNT(AE26),ROUND(SUM(AE26)/SUM(K26)*100,2),""),0)</f>
        <v/>
      </c>
      <c r="AG26" s="741" t="n">
        <v>0</v>
      </c>
      <c r="AH26" s="752" t="n">
        <v>39</v>
      </c>
      <c r="AI26" s="753" t="inlineStr">
        <is>
          <t>Promoter Group</t>
        </is>
      </c>
      <c r="AJ26" s="9" t="n"/>
      <c r="AK26" s="9">
        <f>IF(SUM(K26)&gt;0,1,0)</f>
        <v/>
      </c>
    </row>
    <row r="27" ht="24.75" customHeight="1">
      <c r="E27" s="48" t="n">
        <v>13</v>
      </c>
      <c r="F27" s="464" t="inlineStr">
        <is>
          <t>URMIL ANAND</t>
        </is>
      </c>
      <c r="G27" s="461" t="inlineStr">
        <is>
          <t>ADDPA0726D</t>
        </is>
      </c>
      <c r="H27" s="741" t="n">
        <v>0</v>
      </c>
      <c r="I27" s="741" t="n"/>
      <c r="J27" s="741" t="n"/>
      <c r="K27" s="748">
        <f>+IFERROR(IF(COUNT(H27:J27),ROUND(SUM(H27:J27),0),""),"")</f>
        <v/>
      </c>
      <c r="L27" s="746">
        <f>+IFERROR(IF(COUNT(K27),ROUND(K27/'Shareholding Pattern'!$L$78*100,2),""),0)</f>
        <v/>
      </c>
      <c r="M27" s="745">
        <f>IF(H27="","",H27)</f>
        <v/>
      </c>
      <c r="N27" s="745" t="n"/>
      <c r="O27" s="751">
        <f>+IFERROR(IF(COUNT(M27:N27),ROUND(SUM(M27,N27),2),""),"")</f>
        <v/>
      </c>
      <c r="P27" s="746">
        <f>+IFERROR(IF(COUNT(O27),ROUND(O27/('Shareholding Pattern'!$P$79)*100,2),""),0)</f>
        <v/>
      </c>
      <c r="Q27" s="741" t="n"/>
      <c r="R27" s="741" t="n"/>
      <c r="S27" s="741" t="n"/>
      <c r="T27" s="748">
        <f>+IFERROR(IF(COUNT(Q27:S27),ROUND(SUM(Q27:S27),0),""),"")</f>
        <v/>
      </c>
      <c r="U27" s="748">
        <f>+IFERROR(IF(COUNT(K27,T27),ROUND(SUM(K27,T27),0),""),"")</f>
        <v/>
      </c>
      <c r="V27" s="746">
        <f>+IFERROR(IF(COUNT(K27,T27),ROUND(SUM(T27,K27)/SUM('Shareholding Pattern'!$L$78,'Shareholding Pattern'!$U$78)*100,2),""),0)</f>
        <v/>
      </c>
      <c r="W27" s="741" t="n">
        <v>0</v>
      </c>
      <c r="X27" s="751">
        <f>+IFERROR(IF(COUNT(W27),ROUND(SUM(W27)/SUM(K27)*100,2),""),0)</f>
        <v/>
      </c>
      <c r="Y27" s="741" t="n"/>
      <c r="Z27" s="751">
        <f>+IFERROR(IF(COUNT(Y27),ROUND(SUM(Y27)/SUM(K27)*100,2),""),0)</f>
        <v/>
      </c>
      <c r="AA27" s="741" t="n"/>
      <c r="AB27" s="751">
        <f>+IFERROR(IF(COUNT(AA27),ROUND(SUM(AA27)/SUM(K27)*100,2),""),0)</f>
        <v/>
      </c>
      <c r="AC27" s="741" t="n"/>
      <c r="AD27" s="751">
        <f>+IFERROR(IF(COUNT(AC27),ROUND(SUM(AC27)/SUM(K27)*100,2),""),0)</f>
        <v/>
      </c>
      <c r="AE27" s="748">
        <f>+IFERROR(IF(COUNT(Y27,AA27,AC27),ROUND(SUM(Y27,AA27,AC27),0),""),"")</f>
        <v/>
      </c>
      <c r="AF27" s="751">
        <f>+IFERROR(IF(COUNT(AE27),ROUND(SUM(AE27)/SUM(K27)*100,2),""),0)</f>
        <v/>
      </c>
      <c r="AG27" s="741" t="n">
        <v>0</v>
      </c>
      <c r="AH27" s="752" t="n"/>
      <c r="AI27" s="753" t="inlineStr">
        <is>
          <t>Promoter Group</t>
        </is>
      </c>
      <c r="AJ27" s="9" t="n"/>
      <c r="AK27" s="9">
        <f>IF(SUM(K27)&gt;0,1,0)</f>
        <v/>
      </c>
    </row>
    <row r="28" ht="24.75" customHeight="1">
      <c r="E28" s="48" t="n">
        <v>14</v>
      </c>
      <c r="F28" s="464" t="inlineStr">
        <is>
          <t>NIPUN ANAND</t>
        </is>
      </c>
      <c r="G28" s="461" t="inlineStr">
        <is>
          <t>AUVPA8761B</t>
        </is>
      </c>
      <c r="H28" s="741" t="n">
        <v>0</v>
      </c>
      <c r="I28" s="741" t="n"/>
      <c r="J28" s="741" t="n"/>
      <c r="K28" s="748">
        <f>+IFERROR(IF(COUNT(H28:J28),ROUND(SUM(H28:J28),0),""),"")</f>
        <v/>
      </c>
      <c r="L28" s="746">
        <f>+IFERROR(IF(COUNT(K28),ROUND(K28/'Shareholding Pattern'!$L$78*100,2),""),0)</f>
        <v/>
      </c>
      <c r="M28" s="745">
        <f>IF(H28="","",H28)</f>
        <v/>
      </c>
      <c r="N28" s="745" t="n"/>
      <c r="O28" s="751">
        <f>+IFERROR(IF(COUNT(M28:N28),ROUND(SUM(M28,N28),2),""),"")</f>
        <v/>
      </c>
      <c r="P28" s="746">
        <f>+IFERROR(IF(COUNT(O28),ROUND(O28/('Shareholding Pattern'!$P$79)*100,2),""),0)</f>
        <v/>
      </c>
      <c r="Q28" s="741" t="n"/>
      <c r="R28" s="741" t="n"/>
      <c r="S28" s="741" t="n"/>
      <c r="T28" s="748">
        <f>+IFERROR(IF(COUNT(Q28:S28),ROUND(SUM(Q28:S28),0),""),"")</f>
        <v/>
      </c>
      <c r="U28" s="748">
        <f>+IFERROR(IF(COUNT(K28,T28),ROUND(SUM(K28,T28),0),""),"")</f>
        <v/>
      </c>
      <c r="V28" s="746">
        <f>+IFERROR(IF(COUNT(K28,T28),ROUND(SUM(T28,K28)/SUM('Shareholding Pattern'!$L$78,'Shareholding Pattern'!$U$78)*100,2),""),0)</f>
        <v/>
      </c>
      <c r="W28" s="741" t="n">
        <v>0</v>
      </c>
      <c r="X28" s="751">
        <f>+IFERROR(IF(COUNT(W28),ROUND(SUM(W28)/SUM(K28)*100,2),""),0)</f>
        <v/>
      </c>
      <c r="Y28" s="741" t="n"/>
      <c r="Z28" s="751">
        <f>+IFERROR(IF(COUNT(Y28),ROUND(SUM(Y28)/SUM(K28)*100,2),""),0)</f>
        <v/>
      </c>
      <c r="AA28" s="741" t="n"/>
      <c r="AB28" s="751">
        <f>+IFERROR(IF(COUNT(AA28),ROUND(SUM(AA28)/SUM(K28)*100,2),""),0)</f>
        <v/>
      </c>
      <c r="AC28" s="741" t="n"/>
      <c r="AD28" s="751">
        <f>+IFERROR(IF(COUNT(AC28),ROUND(SUM(AC28)/SUM(K28)*100,2),""),0)</f>
        <v/>
      </c>
      <c r="AE28" s="748">
        <f>+IFERROR(IF(COUNT(Y28,AA28,AC28),ROUND(SUM(Y28,AA28,AC28),0),""),"")</f>
        <v/>
      </c>
      <c r="AF28" s="751">
        <f>+IFERROR(IF(COUNT(AE28),ROUND(SUM(AE28)/SUM(K28)*100,2),""),0)</f>
        <v/>
      </c>
      <c r="AG28" s="741" t="n">
        <v>0</v>
      </c>
      <c r="AH28" s="752" t="n"/>
      <c r="AI28" s="753" t="inlineStr">
        <is>
          <t>Promoter Group</t>
        </is>
      </c>
      <c r="AJ28" s="9" t="n"/>
      <c r="AK28" s="9">
        <f>IF(SUM(K28)&gt;0,1,0)</f>
        <v/>
      </c>
    </row>
    <row r="29" ht="24.75" customHeight="1">
      <c r="E29" s="48" t="n">
        <v>15</v>
      </c>
      <c r="F29" s="464" t="inlineStr">
        <is>
          <t>ANNU TANDON</t>
        </is>
      </c>
      <c r="G29" s="461" t="inlineStr">
        <is>
          <t>AQAPT5059L</t>
        </is>
      </c>
      <c r="H29" s="741" t="n">
        <v>0</v>
      </c>
      <c r="I29" s="741" t="n"/>
      <c r="J29" s="741" t="n"/>
      <c r="K29" s="748">
        <f>+IFERROR(IF(COUNT(H29:J29),ROUND(SUM(H29:J29),0),""),"")</f>
        <v/>
      </c>
      <c r="L29" s="746">
        <f>+IFERROR(IF(COUNT(K29),ROUND(K29/'Shareholding Pattern'!$L$78*100,2),""),0)</f>
        <v/>
      </c>
      <c r="M29" s="745">
        <f>IF(H29="","",H29)</f>
        <v/>
      </c>
      <c r="N29" s="745" t="n"/>
      <c r="O29" s="751">
        <f>+IFERROR(IF(COUNT(M29:N29),ROUND(SUM(M29,N29),2),""),"")</f>
        <v/>
      </c>
      <c r="P29" s="746">
        <f>+IFERROR(IF(COUNT(O29),ROUND(O29/('Shareholding Pattern'!$P$79)*100,2),""),0)</f>
        <v/>
      </c>
      <c r="Q29" s="741" t="n"/>
      <c r="R29" s="741" t="n"/>
      <c r="S29" s="741" t="n"/>
      <c r="T29" s="748">
        <f>+IFERROR(IF(COUNT(Q29:S29),ROUND(SUM(Q29:S29),0),""),"")</f>
        <v/>
      </c>
      <c r="U29" s="748">
        <f>+IFERROR(IF(COUNT(K29,T29),ROUND(SUM(K29,T29),0),""),"")</f>
        <v/>
      </c>
      <c r="V29" s="746">
        <f>+IFERROR(IF(COUNT(K29,T29),ROUND(SUM(T29,K29)/SUM('Shareholding Pattern'!$L$78,'Shareholding Pattern'!$U$78)*100,2),""),0)</f>
        <v/>
      </c>
      <c r="W29" s="741" t="n">
        <v>0</v>
      </c>
      <c r="X29" s="751">
        <f>+IFERROR(IF(COUNT(W29),ROUND(SUM(W29)/SUM(K29)*100,2),""),0)</f>
        <v/>
      </c>
      <c r="Y29" s="741" t="n"/>
      <c r="Z29" s="751">
        <f>+IFERROR(IF(COUNT(Y29),ROUND(SUM(Y29)/SUM(K29)*100,2),""),0)</f>
        <v/>
      </c>
      <c r="AA29" s="741" t="n"/>
      <c r="AB29" s="751">
        <f>+IFERROR(IF(COUNT(AA29),ROUND(SUM(AA29)/SUM(K29)*100,2),""),0)</f>
        <v/>
      </c>
      <c r="AC29" s="741" t="n"/>
      <c r="AD29" s="751">
        <f>+IFERROR(IF(COUNT(AC29),ROUND(SUM(AC29)/SUM(K29)*100,2),""),0)</f>
        <v/>
      </c>
      <c r="AE29" s="748">
        <f>+IFERROR(IF(COUNT(Y29,AA29,AC29),ROUND(SUM(Y29,AA29,AC29),0),""),"")</f>
        <v/>
      </c>
      <c r="AF29" s="751">
        <f>+IFERROR(IF(COUNT(AE29),ROUND(SUM(AE29)/SUM(K29)*100,2),""),0)</f>
        <v/>
      </c>
      <c r="AG29" s="741" t="n">
        <v>0</v>
      </c>
      <c r="AH29" s="752" t="n"/>
      <c r="AI29" s="753" t="inlineStr">
        <is>
          <t>Promoter Group</t>
        </is>
      </c>
      <c r="AJ29" s="9" t="n"/>
      <c r="AK29" s="9">
        <f>IF(SUM(K29)&gt;0,1,0)</f>
        <v/>
      </c>
    </row>
    <row r="30" ht="24.75" customHeight="1">
      <c r="E30" s="48" t="n">
        <v>16</v>
      </c>
      <c r="F30" s="464" t="inlineStr">
        <is>
          <t>VIDHI GROVER</t>
        </is>
      </c>
      <c r="G30" s="461" t="inlineStr">
        <is>
          <t>BEMPG4329H</t>
        </is>
      </c>
      <c r="H30" s="741" t="n">
        <v>0</v>
      </c>
      <c r="I30" s="741" t="n"/>
      <c r="J30" s="741" t="n"/>
      <c r="K30" s="748">
        <f>+IFERROR(IF(COUNT(H30:J30),ROUND(SUM(H30:J30),0),""),"")</f>
        <v/>
      </c>
      <c r="L30" s="746">
        <f>+IFERROR(IF(COUNT(K30),ROUND(K30/'Shareholding Pattern'!$L$78*100,2),""),0)</f>
        <v/>
      </c>
      <c r="M30" s="745">
        <f>IF(H30="","",H30)</f>
        <v/>
      </c>
      <c r="N30" s="745" t="n"/>
      <c r="O30" s="751">
        <f>+IFERROR(IF(COUNT(M30:N30),ROUND(SUM(M30,N30),2),""),"")</f>
        <v/>
      </c>
      <c r="P30" s="746">
        <f>+IFERROR(IF(COUNT(O30),ROUND(O30/('Shareholding Pattern'!$P$79)*100,2),""),0)</f>
        <v/>
      </c>
      <c r="Q30" s="741" t="n"/>
      <c r="R30" s="741" t="n"/>
      <c r="S30" s="741" t="n"/>
      <c r="T30" s="748">
        <f>+IFERROR(IF(COUNT(Q30:S30),ROUND(SUM(Q30:S30),0),""),"")</f>
        <v/>
      </c>
      <c r="U30" s="748">
        <f>+IFERROR(IF(COUNT(K30,T30),ROUND(SUM(K30,T30),0),""),"")</f>
        <v/>
      </c>
      <c r="V30" s="746">
        <f>+IFERROR(IF(COUNT(K30,T30),ROUND(SUM(T30,K30)/SUM('Shareholding Pattern'!$L$78,'Shareholding Pattern'!$U$78)*100,2),""),0)</f>
        <v/>
      </c>
      <c r="W30" s="741" t="n">
        <v>0</v>
      </c>
      <c r="X30" s="751">
        <f>+IFERROR(IF(COUNT(W30),ROUND(SUM(W30)/SUM(K30)*100,2),""),0)</f>
        <v/>
      </c>
      <c r="Y30" s="741" t="n"/>
      <c r="Z30" s="751">
        <f>+IFERROR(IF(COUNT(Y30),ROUND(SUM(Y30)/SUM(K30)*100,2),""),0)</f>
        <v/>
      </c>
      <c r="AA30" s="741" t="n"/>
      <c r="AB30" s="751">
        <f>+IFERROR(IF(COUNT(AA30),ROUND(SUM(AA30)/SUM(K30)*100,2),""),0)</f>
        <v/>
      </c>
      <c r="AC30" s="741" t="n"/>
      <c r="AD30" s="751">
        <f>+IFERROR(IF(COUNT(AC30),ROUND(SUM(AC30)/SUM(K30)*100,2),""),0)</f>
        <v/>
      </c>
      <c r="AE30" s="748">
        <f>+IFERROR(IF(COUNT(Y30,AA30,AC30),ROUND(SUM(Y30,AA30,AC30),0),""),"")</f>
        <v/>
      </c>
      <c r="AF30" s="751">
        <f>+IFERROR(IF(COUNT(AE30),ROUND(SUM(AE30)/SUM(K30)*100,2),""),0)</f>
        <v/>
      </c>
      <c r="AG30" s="741" t="n">
        <v>0</v>
      </c>
      <c r="AH30" s="752" t="n"/>
      <c r="AI30" s="753" t="inlineStr">
        <is>
          <t>Promoter Group</t>
        </is>
      </c>
      <c r="AJ30" s="9" t="n"/>
      <c r="AK30" s="9">
        <f>IF(SUM(K30)&gt;0,1,0)</f>
        <v/>
      </c>
    </row>
    <row r="31" ht="24.75" customHeight="1">
      <c r="E31" s="48" t="n">
        <v>17</v>
      </c>
      <c r="F31" s="464" t="inlineStr">
        <is>
          <t>PRERNA SHARMA</t>
        </is>
      </c>
      <c r="G31" s="461" t="inlineStr">
        <is>
          <t>AFNPA0525L</t>
        </is>
      </c>
      <c r="H31" s="741" t="n">
        <v>0</v>
      </c>
      <c r="I31" s="741" t="n"/>
      <c r="J31" s="741" t="n"/>
      <c r="K31" s="748">
        <f>+IFERROR(IF(COUNT(H31:J31),ROUND(SUM(H31:J31),0),""),"")</f>
        <v/>
      </c>
      <c r="L31" s="746">
        <f>+IFERROR(IF(COUNT(K31),ROUND(K31/'Shareholding Pattern'!$L$78*100,2),""),0)</f>
        <v/>
      </c>
      <c r="M31" s="745">
        <f>IF(H31="","",H31)</f>
        <v/>
      </c>
      <c r="N31" s="745" t="n"/>
      <c r="O31" s="751">
        <f>+IFERROR(IF(COUNT(M31:N31),ROUND(SUM(M31,N31),2),""),"")</f>
        <v/>
      </c>
      <c r="P31" s="746">
        <f>+IFERROR(IF(COUNT(O31),ROUND(O31/('Shareholding Pattern'!$P$79)*100,2),""),0)</f>
        <v/>
      </c>
      <c r="Q31" s="741" t="n"/>
      <c r="R31" s="741" t="n"/>
      <c r="S31" s="741" t="n"/>
      <c r="T31" s="748">
        <f>+IFERROR(IF(COUNT(Q31:S31),ROUND(SUM(Q31:S31),0),""),"")</f>
        <v/>
      </c>
      <c r="U31" s="748">
        <f>+IFERROR(IF(COUNT(K31,T31),ROUND(SUM(K31,T31),0),""),"")</f>
        <v/>
      </c>
      <c r="V31" s="746">
        <f>+IFERROR(IF(COUNT(K31,T31),ROUND(SUM(T31,K31)/SUM('Shareholding Pattern'!$L$78,'Shareholding Pattern'!$U$78)*100,2),""),0)</f>
        <v/>
      </c>
      <c r="W31" s="741" t="n">
        <v>0</v>
      </c>
      <c r="X31" s="751">
        <f>+IFERROR(IF(COUNT(W31),ROUND(SUM(W31)/SUM(K31)*100,2),""),0)</f>
        <v/>
      </c>
      <c r="Y31" s="741" t="n"/>
      <c r="Z31" s="751">
        <f>+IFERROR(IF(COUNT(Y31),ROUND(SUM(Y31)/SUM(K31)*100,2),""),0)</f>
        <v/>
      </c>
      <c r="AA31" s="741" t="n"/>
      <c r="AB31" s="751">
        <f>+IFERROR(IF(COUNT(AA31),ROUND(SUM(AA31)/SUM(K31)*100,2),""),0)</f>
        <v/>
      </c>
      <c r="AC31" s="741" t="n"/>
      <c r="AD31" s="751">
        <f>+IFERROR(IF(COUNT(AC31),ROUND(SUM(AC31)/SUM(K31)*100,2),""),0)</f>
        <v/>
      </c>
      <c r="AE31" s="748">
        <f>+IFERROR(IF(COUNT(Y31,AA31,AC31),ROUND(SUM(Y31,AA31,AC31),0),""),"")</f>
        <v/>
      </c>
      <c r="AF31" s="751">
        <f>+IFERROR(IF(COUNT(AE31),ROUND(SUM(AE31)/SUM(K31)*100,2),""),0)</f>
        <v/>
      </c>
      <c r="AG31" s="741" t="n">
        <v>0</v>
      </c>
      <c r="AH31" s="752" t="n"/>
      <c r="AI31" s="753" t="inlineStr">
        <is>
          <t>Promoter Group</t>
        </is>
      </c>
      <c r="AJ31" s="9" t="n"/>
      <c r="AK31" s="9">
        <f>IF(SUM(K31)&gt;0,1,0)</f>
        <v/>
      </c>
    </row>
    <row r="32" ht="24.75" customHeight="1">
      <c r="E32" s="48" t="n">
        <v>18</v>
      </c>
      <c r="F32" s="464" t="inlineStr">
        <is>
          <t>SAANVI SHARMA</t>
        </is>
      </c>
      <c r="G32" s="461" t="inlineStr">
        <is>
          <t>ZZZZZ9999Z</t>
        </is>
      </c>
      <c r="H32" s="741" t="n">
        <v>0</v>
      </c>
      <c r="I32" s="741" t="n"/>
      <c r="J32" s="741" t="n"/>
      <c r="K32" s="748">
        <f>+IFERROR(IF(COUNT(H32:J32),ROUND(SUM(H32:J32),0),""),"")</f>
        <v/>
      </c>
      <c r="L32" s="746">
        <f>+IFERROR(IF(COUNT(K32),ROUND(K32/'Shareholding Pattern'!$L$78*100,2),""),0)</f>
        <v/>
      </c>
      <c r="M32" s="745">
        <f>IF(H32="","",H32)</f>
        <v/>
      </c>
      <c r="N32" s="745" t="n"/>
      <c r="O32" s="751">
        <f>+IFERROR(IF(COUNT(M32:N32),ROUND(SUM(M32,N32),2),""),"")</f>
        <v/>
      </c>
      <c r="P32" s="746">
        <f>+IFERROR(IF(COUNT(O32),ROUND(O32/('Shareholding Pattern'!$P$79)*100,2),""),0)</f>
        <v/>
      </c>
      <c r="Q32" s="741" t="n"/>
      <c r="R32" s="741" t="n"/>
      <c r="S32" s="741" t="n"/>
      <c r="T32" s="748">
        <f>+IFERROR(IF(COUNT(Q32:S32),ROUND(SUM(Q32:S32),0),""),"")</f>
        <v/>
      </c>
      <c r="U32" s="748">
        <f>+IFERROR(IF(COUNT(K32,T32),ROUND(SUM(K32,T32),0),""),"")</f>
        <v/>
      </c>
      <c r="V32" s="746">
        <f>+IFERROR(IF(COUNT(K32,T32),ROUND(SUM(T32,K32)/SUM('Shareholding Pattern'!$L$78,'Shareholding Pattern'!$U$78)*100,2),""),0)</f>
        <v/>
      </c>
      <c r="W32" s="741" t="n">
        <v>0</v>
      </c>
      <c r="X32" s="751">
        <f>+IFERROR(IF(COUNT(W32),ROUND(SUM(W32)/SUM(K32)*100,2),""),0)</f>
        <v/>
      </c>
      <c r="Y32" s="741" t="n"/>
      <c r="Z32" s="751">
        <f>+IFERROR(IF(COUNT(Y32),ROUND(SUM(Y32)/SUM(K32)*100,2),""),0)</f>
        <v/>
      </c>
      <c r="AA32" s="741" t="n"/>
      <c r="AB32" s="751">
        <f>+IFERROR(IF(COUNT(AA32),ROUND(SUM(AA32)/SUM(K32)*100,2),""),0)</f>
        <v/>
      </c>
      <c r="AC32" s="741" t="n"/>
      <c r="AD32" s="751">
        <f>+IFERROR(IF(COUNT(AC32),ROUND(SUM(AC32)/SUM(K32)*100,2),""),0)</f>
        <v/>
      </c>
      <c r="AE32" s="748">
        <f>+IFERROR(IF(COUNT(Y32,AA32,AC32),ROUND(SUM(Y32,AA32,AC32),0),""),"")</f>
        <v/>
      </c>
      <c r="AF32" s="751">
        <f>+IFERROR(IF(COUNT(AE32),ROUND(SUM(AE32)/SUM(K32)*100,2),""),0)</f>
        <v/>
      </c>
      <c r="AG32" s="741" t="n">
        <v>0</v>
      </c>
      <c r="AH32" s="752" t="n">
        <v>7</v>
      </c>
      <c r="AI32" s="753" t="inlineStr">
        <is>
          <t>Promoter Group</t>
        </is>
      </c>
      <c r="AJ32" s="9" t="n"/>
      <c r="AK32" s="9">
        <f>IF(SUM(K32)&gt;0,1,0)</f>
        <v/>
      </c>
    </row>
    <row r="33" ht="24.75" customHeight="1">
      <c r="E33" s="48" t="n">
        <v>19</v>
      </c>
      <c r="F33" s="464" t="inlineStr">
        <is>
          <t>SUVEER SHARMA</t>
        </is>
      </c>
      <c r="G33" s="461" t="inlineStr">
        <is>
          <t>ZZZZZ9999Z</t>
        </is>
      </c>
      <c r="H33" s="741" t="n">
        <v>0</v>
      </c>
      <c r="I33" s="741" t="n"/>
      <c r="J33" s="741" t="n"/>
      <c r="K33" s="748">
        <f>+IFERROR(IF(COUNT(H33:J33),ROUND(SUM(H33:J33),0),""),"")</f>
        <v/>
      </c>
      <c r="L33" s="746">
        <f>+IFERROR(IF(COUNT(K33),ROUND(K33/'Shareholding Pattern'!$L$78*100,2),""),0)</f>
        <v/>
      </c>
      <c r="M33" s="745">
        <f>IF(H33="","",H33)</f>
        <v/>
      </c>
      <c r="N33" s="745" t="n"/>
      <c r="O33" s="751">
        <f>+IFERROR(IF(COUNT(M33:N33),ROUND(SUM(M33,N33),2),""),"")</f>
        <v/>
      </c>
      <c r="P33" s="746">
        <f>+IFERROR(IF(COUNT(O33),ROUND(O33/('Shareholding Pattern'!$P$79)*100,2),""),0)</f>
        <v/>
      </c>
      <c r="Q33" s="741" t="n"/>
      <c r="R33" s="741" t="n"/>
      <c r="S33" s="741" t="n"/>
      <c r="T33" s="748">
        <f>+IFERROR(IF(COUNT(Q33:S33),ROUND(SUM(Q33:S33),0),""),"")</f>
        <v/>
      </c>
      <c r="U33" s="748">
        <f>+IFERROR(IF(COUNT(K33,T33),ROUND(SUM(K33,T33),0),""),"")</f>
        <v/>
      </c>
      <c r="V33" s="746">
        <f>+IFERROR(IF(COUNT(K33,T33),ROUND(SUM(T33,K33)/SUM('Shareholding Pattern'!$L$78,'Shareholding Pattern'!$U$78)*100,2),""),0)</f>
        <v/>
      </c>
      <c r="W33" s="741" t="n">
        <v>0</v>
      </c>
      <c r="X33" s="751">
        <f>+IFERROR(IF(COUNT(W33),ROUND(SUM(W33)/SUM(K33)*100,2),""),0)</f>
        <v/>
      </c>
      <c r="Y33" s="741" t="n"/>
      <c r="Z33" s="751">
        <f>+IFERROR(IF(COUNT(Y33),ROUND(SUM(Y33)/SUM(K33)*100,2),""),0)</f>
        <v/>
      </c>
      <c r="AA33" s="741" t="n"/>
      <c r="AB33" s="751">
        <f>+IFERROR(IF(COUNT(AA33),ROUND(SUM(AA33)/SUM(K33)*100,2),""),0)</f>
        <v/>
      </c>
      <c r="AC33" s="741" t="n"/>
      <c r="AD33" s="751">
        <f>+IFERROR(IF(COUNT(AC33),ROUND(SUM(AC33)/SUM(K33)*100,2),""),0)</f>
        <v/>
      </c>
      <c r="AE33" s="748">
        <f>+IFERROR(IF(COUNT(Y33,AA33,AC33),ROUND(SUM(Y33,AA33,AC33),0),""),"")</f>
        <v/>
      </c>
      <c r="AF33" s="751">
        <f>+IFERROR(IF(COUNT(AE33),ROUND(SUM(AE33)/SUM(K33)*100,2),""),0)</f>
        <v/>
      </c>
      <c r="AG33" s="741" t="n">
        <v>0</v>
      </c>
      <c r="AH33" s="752" t="n">
        <v>8</v>
      </c>
      <c r="AI33" s="753" t="inlineStr">
        <is>
          <t>Promoter Group</t>
        </is>
      </c>
      <c r="AJ33" s="9" t="n"/>
      <c r="AK33" s="9">
        <f>IF(SUM(K33)&gt;0,1,0)</f>
        <v/>
      </c>
    </row>
    <row r="34" ht="24.75" customHeight="1">
      <c r="E34" s="48" t="n">
        <v>20</v>
      </c>
      <c r="F34" s="464" t="inlineStr">
        <is>
          <t>PRITHVI RAJ</t>
        </is>
      </c>
      <c r="G34" s="461" t="inlineStr">
        <is>
          <t>AAGPR6235E</t>
        </is>
      </c>
      <c r="H34" s="741" t="n">
        <v>0</v>
      </c>
      <c r="I34" s="741" t="n"/>
      <c r="J34" s="741" t="n"/>
      <c r="K34" s="748">
        <f>+IFERROR(IF(COUNT(H34:J34),ROUND(SUM(H34:J34),0),""),"")</f>
        <v/>
      </c>
      <c r="L34" s="746">
        <f>+IFERROR(IF(COUNT(K34),ROUND(K34/'Shareholding Pattern'!$L$78*100,2),""),0)</f>
        <v/>
      </c>
      <c r="M34" s="745">
        <f>IF(H34="","",H34)</f>
        <v/>
      </c>
      <c r="N34" s="745" t="n"/>
      <c r="O34" s="751">
        <f>+IFERROR(IF(COUNT(M34:N34),ROUND(SUM(M34,N34),2),""),"")</f>
        <v/>
      </c>
      <c r="P34" s="746">
        <f>+IFERROR(IF(COUNT(O34),ROUND(O34/('Shareholding Pattern'!$P$79)*100,2),""),0)</f>
        <v/>
      </c>
      <c r="Q34" s="741" t="n"/>
      <c r="R34" s="741" t="n"/>
      <c r="S34" s="741" t="n"/>
      <c r="T34" s="748">
        <f>+IFERROR(IF(COUNT(Q34:S34),ROUND(SUM(Q34:S34),0),""),"")</f>
        <v/>
      </c>
      <c r="U34" s="748">
        <f>+IFERROR(IF(COUNT(K34,T34),ROUND(SUM(K34,T34),0),""),"")</f>
        <v/>
      </c>
      <c r="V34" s="746">
        <f>+IFERROR(IF(COUNT(K34,T34),ROUND(SUM(T34,K34)/SUM('Shareholding Pattern'!$L$78,'Shareholding Pattern'!$U$78)*100,2),""),0)</f>
        <v/>
      </c>
      <c r="W34" s="741" t="n">
        <v>0</v>
      </c>
      <c r="X34" s="751">
        <f>+IFERROR(IF(COUNT(W34),ROUND(SUM(W34)/SUM(K34)*100,2),""),0)</f>
        <v/>
      </c>
      <c r="Y34" s="741" t="n"/>
      <c r="Z34" s="751">
        <f>+IFERROR(IF(COUNT(Y34),ROUND(SUM(Y34)/SUM(K34)*100,2),""),0)</f>
        <v/>
      </c>
      <c r="AA34" s="741" t="n"/>
      <c r="AB34" s="751">
        <f>+IFERROR(IF(COUNT(AA34),ROUND(SUM(AA34)/SUM(K34)*100,2),""),0)</f>
        <v/>
      </c>
      <c r="AC34" s="741" t="n"/>
      <c r="AD34" s="751">
        <f>+IFERROR(IF(COUNT(AC34),ROUND(SUM(AC34)/SUM(K34)*100,2),""),0)</f>
        <v/>
      </c>
      <c r="AE34" s="748">
        <f>+IFERROR(IF(COUNT(Y34,AA34,AC34),ROUND(SUM(Y34,AA34,AC34),0),""),"")</f>
        <v/>
      </c>
      <c r="AF34" s="751">
        <f>+IFERROR(IF(COUNT(AE34),ROUND(SUM(AE34)/SUM(K34)*100,2),""),0)</f>
        <v/>
      </c>
      <c r="AG34" s="741" t="n">
        <v>0</v>
      </c>
      <c r="AH34" s="752" t="n"/>
      <c r="AI34" s="753" t="inlineStr">
        <is>
          <t>Promoter Group</t>
        </is>
      </c>
      <c r="AJ34" s="9" t="n"/>
      <c r="AK34" s="9">
        <f>IF(SUM(K34)&gt;0,1,0)</f>
        <v/>
      </c>
    </row>
    <row r="35" ht="24.75" customHeight="1">
      <c r="E35" s="48" t="n">
        <v>21</v>
      </c>
      <c r="F35" s="464" t="inlineStr">
        <is>
          <t>SARITA ARORA</t>
        </is>
      </c>
      <c r="G35" s="461" t="inlineStr">
        <is>
          <t>AAEPA6926D</t>
        </is>
      </c>
      <c r="H35" s="741" t="n">
        <v>0</v>
      </c>
      <c r="I35" s="741" t="n"/>
      <c r="J35" s="741" t="n"/>
      <c r="K35" s="748">
        <f>+IFERROR(IF(COUNT(H35:J35),ROUND(SUM(H35:J35),0),""),"")</f>
        <v/>
      </c>
      <c r="L35" s="746">
        <f>+IFERROR(IF(COUNT(K35),ROUND(K35/'Shareholding Pattern'!$L$78*100,2),""),0)</f>
        <v/>
      </c>
      <c r="M35" s="745">
        <f>IF(H35="","",H35)</f>
        <v/>
      </c>
      <c r="N35" s="745" t="n"/>
      <c r="O35" s="751">
        <f>+IFERROR(IF(COUNT(M35:N35),ROUND(SUM(M35,N35),2),""),"")</f>
        <v/>
      </c>
      <c r="P35" s="746">
        <f>+IFERROR(IF(COUNT(O35),ROUND(O35/('Shareholding Pattern'!$P$79)*100,2),""),0)</f>
        <v/>
      </c>
      <c r="Q35" s="741" t="n"/>
      <c r="R35" s="741" t="n"/>
      <c r="S35" s="741" t="n"/>
      <c r="T35" s="748">
        <f>+IFERROR(IF(COUNT(Q35:S35),ROUND(SUM(Q35:S35),0),""),"")</f>
        <v/>
      </c>
      <c r="U35" s="748">
        <f>+IFERROR(IF(COUNT(K35,T35),ROUND(SUM(K35,T35),0),""),"")</f>
        <v/>
      </c>
      <c r="V35" s="746">
        <f>+IFERROR(IF(COUNT(K35,T35),ROUND(SUM(T35,K35)/SUM('Shareholding Pattern'!$L$78,'Shareholding Pattern'!$U$78)*100,2),""),0)</f>
        <v/>
      </c>
      <c r="W35" s="741" t="n">
        <v>0</v>
      </c>
      <c r="X35" s="751">
        <f>+IFERROR(IF(COUNT(W35),ROUND(SUM(W35)/SUM(K35)*100,2),""),0)</f>
        <v/>
      </c>
      <c r="Y35" s="741" t="n"/>
      <c r="Z35" s="751">
        <f>+IFERROR(IF(COUNT(Y35),ROUND(SUM(Y35)/SUM(K35)*100,2),""),0)</f>
        <v/>
      </c>
      <c r="AA35" s="741" t="n"/>
      <c r="AB35" s="751">
        <f>+IFERROR(IF(COUNT(AA35),ROUND(SUM(AA35)/SUM(K35)*100,2),""),0)</f>
        <v/>
      </c>
      <c r="AC35" s="741" t="n"/>
      <c r="AD35" s="751">
        <f>+IFERROR(IF(COUNT(AC35),ROUND(SUM(AC35)/SUM(K35)*100,2),""),0)</f>
        <v/>
      </c>
      <c r="AE35" s="748">
        <f>+IFERROR(IF(COUNT(Y35,AA35,AC35),ROUND(SUM(Y35,AA35,AC35),0),""),"")</f>
        <v/>
      </c>
      <c r="AF35" s="751">
        <f>+IFERROR(IF(COUNT(AE35),ROUND(SUM(AE35)/SUM(K35)*100,2),""),0)</f>
        <v/>
      </c>
      <c r="AG35" s="741" t="n">
        <v>0</v>
      </c>
      <c r="AH35" s="752" t="n"/>
      <c r="AI35" s="753" t="inlineStr">
        <is>
          <t>Promoter Group</t>
        </is>
      </c>
      <c r="AJ35" s="9" t="n"/>
      <c r="AK35" s="9">
        <f>IF(SUM(K35)&gt;0,1,0)</f>
        <v/>
      </c>
    </row>
    <row r="36" ht="24.75" customHeight="1">
      <c r="E36" s="48" t="n">
        <v>22</v>
      </c>
      <c r="F36" s="464" t="inlineStr">
        <is>
          <t>PRANEY ARORA</t>
        </is>
      </c>
      <c r="G36" s="461" t="inlineStr">
        <is>
          <t>AHHPA3510F</t>
        </is>
      </c>
      <c r="H36" s="741" t="n">
        <v>0</v>
      </c>
      <c r="I36" s="741" t="n"/>
      <c r="J36" s="741" t="n"/>
      <c r="K36" s="748">
        <f>+IFERROR(IF(COUNT(H36:J36),ROUND(SUM(H36:J36),0),""),"")</f>
        <v/>
      </c>
      <c r="L36" s="746">
        <f>+IFERROR(IF(COUNT(K36),ROUND(K36/'Shareholding Pattern'!$L$78*100,2),""),0)</f>
        <v/>
      </c>
      <c r="M36" s="745">
        <f>IF(H36="","",H36)</f>
        <v/>
      </c>
      <c r="N36" s="745" t="n"/>
      <c r="O36" s="751">
        <f>+IFERROR(IF(COUNT(M36:N36),ROUND(SUM(M36,N36),2),""),"")</f>
        <v/>
      </c>
      <c r="P36" s="746">
        <f>+IFERROR(IF(COUNT(O36),ROUND(O36/('Shareholding Pattern'!$P$79)*100,2),""),0)</f>
        <v/>
      </c>
      <c r="Q36" s="741" t="n"/>
      <c r="R36" s="741" t="n"/>
      <c r="S36" s="741" t="n"/>
      <c r="T36" s="748">
        <f>+IFERROR(IF(COUNT(Q36:S36),ROUND(SUM(Q36:S36),0),""),"")</f>
        <v/>
      </c>
      <c r="U36" s="748">
        <f>+IFERROR(IF(COUNT(K36,T36),ROUND(SUM(K36,T36),0),""),"")</f>
        <v/>
      </c>
      <c r="V36" s="746">
        <f>+IFERROR(IF(COUNT(K36,T36),ROUND(SUM(T36,K36)/SUM('Shareholding Pattern'!$L$78,'Shareholding Pattern'!$U$78)*100,2),""),0)</f>
        <v/>
      </c>
      <c r="W36" s="741" t="n">
        <v>0</v>
      </c>
      <c r="X36" s="751">
        <f>+IFERROR(IF(COUNT(W36),ROUND(SUM(W36)/SUM(K36)*100,2),""),0)</f>
        <v/>
      </c>
      <c r="Y36" s="741" t="n"/>
      <c r="Z36" s="751">
        <f>+IFERROR(IF(COUNT(Y36),ROUND(SUM(Y36)/SUM(K36)*100,2),""),0)</f>
        <v/>
      </c>
      <c r="AA36" s="741" t="n"/>
      <c r="AB36" s="751">
        <f>+IFERROR(IF(COUNT(AA36),ROUND(SUM(AA36)/SUM(K36)*100,2),""),0)</f>
        <v/>
      </c>
      <c r="AC36" s="741" t="n"/>
      <c r="AD36" s="751">
        <f>+IFERROR(IF(COUNT(AC36),ROUND(SUM(AC36)/SUM(K36)*100,2),""),0)</f>
        <v/>
      </c>
      <c r="AE36" s="748">
        <f>+IFERROR(IF(COUNT(Y36,AA36,AC36),ROUND(SUM(Y36,AA36,AC36),0),""),"")</f>
        <v/>
      </c>
      <c r="AF36" s="751">
        <f>+IFERROR(IF(COUNT(AE36),ROUND(SUM(AE36)/SUM(K36)*100,2),""),0)</f>
        <v/>
      </c>
      <c r="AG36" s="741" t="n">
        <v>0</v>
      </c>
      <c r="AH36" s="752" t="n"/>
      <c r="AI36" s="753" t="inlineStr">
        <is>
          <t>Promoter Group</t>
        </is>
      </c>
      <c r="AJ36" s="9" t="n"/>
      <c r="AK36" s="9">
        <f>IF(SUM(K36)&gt;0,1,0)</f>
        <v/>
      </c>
    </row>
    <row r="37" ht="24.75" customHeight="1">
      <c r="E37" s="48" t="n">
        <v>23</v>
      </c>
      <c r="F37" s="464" t="inlineStr">
        <is>
          <t>SIPPY ARORA</t>
        </is>
      </c>
      <c r="G37" s="461" t="inlineStr">
        <is>
          <t>BNWPA6612A</t>
        </is>
      </c>
      <c r="H37" s="741" t="n">
        <v>0</v>
      </c>
      <c r="I37" s="741" t="n"/>
      <c r="J37" s="741" t="n"/>
      <c r="K37" s="748">
        <f>+IFERROR(IF(COUNT(H37:J37),ROUND(SUM(H37:J37),0),""),"")</f>
        <v/>
      </c>
      <c r="L37" s="746">
        <f>+IFERROR(IF(COUNT(K37),ROUND(K37/'Shareholding Pattern'!$L$78*100,2),""),0)</f>
        <v/>
      </c>
      <c r="M37" s="745">
        <f>IF(H37="","",H37)</f>
        <v/>
      </c>
      <c r="N37" s="745" t="n"/>
      <c r="O37" s="751">
        <f>+IFERROR(IF(COUNT(M37:N37),ROUND(SUM(M37,N37),2),""),"")</f>
        <v/>
      </c>
      <c r="P37" s="746">
        <f>+IFERROR(IF(COUNT(O37),ROUND(O37/('Shareholding Pattern'!$P$79)*100,2),""),0)</f>
        <v/>
      </c>
      <c r="Q37" s="741" t="n"/>
      <c r="R37" s="741" t="n"/>
      <c r="S37" s="741" t="n"/>
      <c r="T37" s="748">
        <f>+IFERROR(IF(COUNT(Q37:S37),ROUND(SUM(Q37:S37),0),""),"")</f>
        <v/>
      </c>
      <c r="U37" s="748">
        <f>+IFERROR(IF(COUNT(K37,T37),ROUND(SUM(K37,T37),0),""),"")</f>
        <v/>
      </c>
      <c r="V37" s="746">
        <f>+IFERROR(IF(COUNT(K37,T37),ROUND(SUM(T37,K37)/SUM('Shareholding Pattern'!$L$78,'Shareholding Pattern'!$U$78)*100,2),""),0)</f>
        <v/>
      </c>
      <c r="W37" s="741" t="n">
        <v>0</v>
      </c>
      <c r="X37" s="751">
        <f>+IFERROR(IF(COUNT(W37),ROUND(SUM(W37)/SUM(K37)*100,2),""),0)</f>
        <v/>
      </c>
      <c r="Y37" s="741" t="n"/>
      <c r="Z37" s="751">
        <f>+IFERROR(IF(COUNT(Y37),ROUND(SUM(Y37)/SUM(K37)*100,2),""),0)</f>
        <v/>
      </c>
      <c r="AA37" s="741" t="n"/>
      <c r="AB37" s="751">
        <f>+IFERROR(IF(COUNT(AA37),ROUND(SUM(AA37)/SUM(K37)*100,2),""),0)</f>
        <v/>
      </c>
      <c r="AC37" s="741" t="n"/>
      <c r="AD37" s="751">
        <f>+IFERROR(IF(COUNT(AC37),ROUND(SUM(AC37)/SUM(K37)*100,2),""),0)</f>
        <v/>
      </c>
      <c r="AE37" s="748">
        <f>+IFERROR(IF(COUNT(Y37,AA37,AC37),ROUND(SUM(Y37,AA37,AC37),0),""),"")</f>
        <v/>
      </c>
      <c r="AF37" s="751">
        <f>+IFERROR(IF(COUNT(AE37),ROUND(SUM(AE37)/SUM(K37)*100,2),""),0)</f>
        <v/>
      </c>
      <c r="AG37" s="741" t="n">
        <v>0</v>
      </c>
      <c r="AH37" s="752" t="n"/>
      <c r="AI37" s="753" t="inlineStr">
        <is>
          <t>Promoter Group</t>
        </is>
      </c>
      <c r="AJ37" s="9" t="n"/>
      <c r="AK37" s="9">
        <f>IF(SUM(K37)&gt;0,1,0)</f>
        <v/>
      </c>
    </row>
    <row r="38" ht="24.75" customHeight="1">
      <c r="E38" s="48" t="n">
        <v>24</v>
      </c>
      <c r="F38" s="464" t="inlineStr">
        <is>
          <t>DAYA NAND ARORA</t>
        </is>
      </c>
      <c r="G38" s="461" t="inlineStr">
        <is>
          <t>AARPA1858P</t>
        </is>
      </c>
      <c r="H38" s="741" t="n">
        <v>0</v>
      </c>
      <c r="I38" s="741" t="n"/>
      <c r="J38" s="741" t="n"/>
      <c r="K38" s="748">
        <f>+IFERROR(IF(COUNT(H38:J38),ROUND(SUM(H38:J38),0),""),"")</f>
        <v/>
      </c>
      <c r="L38" s="746">
        <f>+IFERROR(IF(COUNT(K38),ROUND(K38/'Shareholding Pattern'!$L$78*100,2),""),0)</f>
        <v/>
      </c>
      <c r="M38" s="745">
        <f>IF(H38="","",H38)</f>
        <v/>
      </c>
      <c r="N38" s="745" t="n"/>
      <c r="O38" s="751">
        <f>+IFERROR(IF(COUNT(M38:N38),ROUND(SUM(M38,N38),2),""),"")</f>
        <v/>
      </c>
      <c r="P38" s="746">
        <f>+IFERROR(IF(COUNT(O38),ROUND(O38/('Shareholding Pattern'!$P$79)*100,2),""),0)</f>
        <v/>
      </c>
      <c r="Q38" s="741" t="n"/>
      <c r="R38" s="741" t="n"/>
      <c r="S38" s="741" t="n"/>
      <c r="T38" s="748">
        <f>+IFERROR(IF(COUNT(Q38:S38),ROUND(SUM(Q38:S38),0),""),"")</f>
        <v/>
      </c>
      <c r="U38" s="748">
        <f>+IFERROR(IF(COUNT(K38,T38),ROUND(SUM(K38,T38),0),""),"")</f>
        <v/>
      </c>
      <c r="V38" s="746">
        <f>+IFERROR(IF(COUNT(K38,T38),ROUND(SUM(T38,K38)/SUM('Shareholding Pattern'!$L$78,'Shareholding Pattern'!$U$78)*100,2),""),0)</f>
        <v/>
      </c>
      <c r="W38" s="741" t="n">
        <v>0</v>
      </c>
      <c r="X38" s="751">
        <f>+IFERROR(IF(COUNT(W38),ROUND(SUM(W38)/SUM(K38)*100,2),""),0)</f>
        <v/>
      </c>
      <c r="Y38" s="741" t="n"/>
      <c r="Z38" s="751">
        <f>+IFERROR(IF(COUNT(Y38),ROUND(SUM(Y38)/SUM(K38)*100,2),""),0)</f>
        <v/>
      </c>
      <c r="AA38" s="741" t="n"/>
      <c r="AB38" s="751">
        <f>+IFERROR(IF(COUNT(AA38),ROUND(SUM(AA38)/SUM(K38)*100,2),""),0)</f>
        <v/>
      </c>
      <c r="AC38" s="741" t="n"/>
      <c r="AD38" s="751">
        <f>+IFERROR(IF(COUNT(AC38),ROUND(SUM(AC38)/SUM(K38)*100,2),""),0)</f>
        <v/>
      </c>
      <c r="AE38" s="748">
        <f>+IFERROR(IF(COUNT(Y38,AA38,AC38),ROUND(SUM(Y38,AA38,AC38),0),""),"")</f>
        <v/>
      </c>
      <c r="AF38" s="751">
        <f>+IFERROR(IF(COUNT(AE38),ROUND(SUM(AE38)/SUM(K38)*100,2),""),0)</f>
        <v/>
      </c>
      <c r="AG38" s="741" t="n">
        <v>0</v>
      </c>
      <c r="AH38" s="752" t="n"/>
      <c r="AI38" s="753" t="inlineStr">
        <is>
          <t>Promoter Group</t>
        </is>
      </c>
      <c r="AJ38" s="9" t="n"/>
      <c r="AK38" s="9">
        <f>IF(SUM(K38)&gt;0,1,0)</f>
        <v/>
      </c>
    </row>
    <row r="39" ht="24.75" customHeight="1">
      <c r="E39" s="48" t="n">
        <v>25</v>
      </c>
      <c r="F39" s="464" t="inlineStr">
        <is>
          <t>SARLA ARORA</t>
        </is>
      </c>
      <c r="G39" s="461" t="inlineStr">
        <is>
          <t>AMAPA7884L</t>
        </is>
      </c>
      <c r="H39" s="741" t="n">
        <v>0</v>
      </c>
      <c r="I39" s="741" t="n"/>
      <c r="J39" s="741" t="n"/>
      <c r="K39" s="748">
        <f>+IFERROR(IF(COUNT(H39:J39),ROUND(SUM(H39:J39),0),""),"")</f>
        <v/>
      </c>
      <c r="L39" s="746">
        <f>+IFERROR(IF(COUNT(K39),ROUND(K39/'Shareholding Pattern'!$L$78*100,2),""),0)</f>
        <v/>
      </c>
      <c r="M39" s="745">
        <f>IF(H39="","",H39)</f>
        <v/>
      </c>
      <c r="N39" s="745" t="n"/>
      <c r="O39" s="751">
        <f>+IFERROR(IF(COUNT(M39:N39),ROUND(SUM(M39,N39),2),""),"")</f>
        <v/>
      </c>
      <c r="P39" s="746">
        <f>+IFERROR(IF(COUNT(O39),ROUND(O39/('Shareholding Pattern'!$P$79)*100,2),""),0)</f>
        <v/>
      </c>
      <c r="Q39" s="741" t="n"/>
      <c r="R39" s="741" t="n"/>
      <c r="S39" s="741" t="n"/>
      <c r="T39" s="748">
        <f>+IFERROR(IF(COUNT(Q39:S39),ROUND(SUM(Q39:S39),0),""),"")</f>
        <v/>
      </c>
      <c r="U39" s="748">
        <f>+IFERROR(IF(COUNT(K39,T39),ROUND(SUM(K39,T39),0),""),"")</f>
        <v/>
      </c>
      <c r="V39" s="746">
        <f>+IFERROR(IF(COUNT(K39,T39),ROUND(SUM(T39,K39)/SUM('Shareholding Pattern'!$L$78,'Shareholding Pattern'!$U$78)*100,2),""),0)</f>
        <v/>
      </c>
      <c r="W39" s="741" t="n">
        <v>0</v>
      </c>
      <c r="X39" s="751">
        <f>+IFERROR(IF(COUNT(W39),ROUND(SUM(W39)/SUM(K39)*100,2),""),0)</f>
        <v/>
      </c>
      <c r="Y39" s="741" t="n"/>
      <c r="Z39" s="751">
        <f>+IFERROR(IF(COUNT(Y39),ROUND(SUM(Y39)/SUM(K39)*100,2),""),0)</f>
        <v/>
      </c>
      <c r="AA39" s="741" t="n"/>
      <c r="AB39" s="751">
        <f>+IFERROR(IF(COUNT(AA39),ROUND(SUM(AA39)/SUM(K39)*100,2),""),0)</f>
        <v/>
      </c>
      <c r="AC39" s="741" t="n"/>
      <c r="AD39" s="751">
        <f>+IFERROR(IF(COUNT(AC39),ROUND(SUM(AC39)/SUM(K39)*100,2),""),0)</f>
        <v/>
      </c>
      <c r="AE39" s="748">
        <f>+IFERROR(IF(COUNT(Y39,AA39,AC39),ROUND(SUM(Y39,AA39,AC39),0),""),"")</f>
        <v/>
      </c>
      <c r="AF39" s="751">
        <f>+IFERROR(IF(COUNT(AE39),ROUND(SUM(AE39)/SUM(K39)*100,2),""),0)</f>
        <v/>
      </c>
      <c r="AG39" s="741" t="n">
        <v>0</v>
      </c>
      <c r="AH39" s="752" t="n"/>
      <c r="AI39" s="753" t="inlineStr">
        <is>
          <t>Promoter Group</t>
        </is>
      </c>
      <c r="AJ39" s="9" t="n"/>
      <c r="AK39" s="9">
        <f>IF(SUM(K39)&gt;0,1,0)</f>
        <v/>
      </c>
    </row>
    <row r="40" ht="24.75" customHeight="1">
      <c r="E40" s="48" t="n">
        <v>26</v>
      </c>
      <c r="F40" s="464" t="inlineStr">
        <is>
          <t>SONA HANDA ARORA</t>
        </is>
      </c>
      <c r="G40" s="461" t="inlineStr">
        <is>
          <t>ABJPH9654F</t>
        </is>
      </c>
      <c r="H40" s="741" t="n">
        <v>0</v>
      </c>
      <c r="I40" s="741" t="n"/>
      <c r="J40" s="741" t="n"/>
      <c r="K40" s="748">
        <f>+IFERROR(IF(COUNT(H40:J40),ROUND(SUM(H40:J40),0),""),"")</f>
        <v/>
      </c>
      <c r="L40" s="746">
        <f>+IFERROR(IF(COUNT(K40),ROUND(K40/'Shareholding Pattern'!$L$78*100,2),""),0)</f>
        <v/>
      </c>
      <c r="M40" s="745">
        <f>IF(H40="","",H40)</f>
        <v/>
      </c>
      <c r="N40" s="745" t="n"/>
      <c r="O40" s="751">
        <f>+IFERROR(IF(COUNT(M40:N40),ROUND(SUM(M40,N40),2),""),"")</f>
        <v/>
      </c>
      <c r="P40" s="746">
        <f>+IFERROR(IF(COUNT(O40),ROUND(O40/('Shareholding Pattern'!$P$79)*100,2),""),0)</f>
        <v/>
      </c>
      <c r="Q40" s="741" t="n"/>
      <c r="R40" s="741" t="n"/>
      <c r="S40" s="741" t="n"/>
      <c r="T40" s="748">
        <f>+IFERROR(IF(COUNT(Q40:S40),ROUND(SUM(Q40:S40),0),""),"")</f>
        <v/>
      </c>
      <c r="U40" s="748">
        <f>+IFERROR(IF(COUNT(K40,T40),ROUND(SUM(K40,T40),0),""),"")</f>
        <v/>
      </c>
      <c r="V40" s="746">
        <f>+IFERROR(IF(COUNT(K40,T40),ROUND(SUM(T40,K40)/SUM('Shareholding Pattern'!$L$78,'Shareholding Pattern'!$U$78)*100,2),""),0)</f>
        <v/>
      </c>
      <c r="W40" s="741" t="n">
        <v>0</v>
      </c>
      <c r="X40" s="751">
        <f>+IFERROR(IF(COUNT(W40),ROUND(SUM(W40)/SUM(K40)*100,2),""),0)</f>
        <v/>
      </c>
      <c r="Y40" s="741" t="n"/>
      <c r="Z40" s="751">
        <f>+IFERROR(IF(COUNT(Y40),ROUND(SUM(Y40)/SUM(K40)*100,2),""),0)</f>
        <v/>
      </c>
      <c r="AA40" s="741" t="n"/>
      <c r="AB40" s="751">
        <f>+IFERROR(IF(COUNT(AA40),ROUND(SUM(AA40)/SUM(K40)*100,2),""),0)</f>
        <v/>
      </c>
      <c r="AC40" s="741" t="n"/>
      <c r="AD40" s="751">
        <f>+IFERROR(IF(COUNT(AC40),ROUND(SUM(AC40)/SUM(K40)*100,2),""),0)</f>
        <v/>
      </c>
      <c r="AE40" s="748">
        <f>+IFERROR(IF(COUNT(Y40,AA40,AC40),ROUND(SUM(Y40,AA40,AC40),0),""),"")</f>
        <v/>
      </c>
      <c r="AF40" s="751">
        <f>+IFERROR(IF(COUNT(AE40),ROUND(SUM(AE40)/SUM(K40)*100,2),""),0)</f>
        <v/>
      </c>
      <c r="AG40" s="741" t="n">
        <v>0</v>
      </c>
      <c r="AH40" s="752" t="n"/>
      <c r="AI40" s="753" t="inlineStr">
        <is>
          <t>Promoter Group</t>
        </is>
      </c>
      <c r="AJ40" s="9" t="n"/>
      <c r="AK40" s="9">
        <f>IF(SUM(K40)&gt;0,1,0)</f>
        <v/>
      </c>
    </row>
    <row r="41" ht="24.75" customHeight="1">
      <c r="E41" s="48" t="n">
        <v>27</v>
      </c>
      <c r="F41" s="464" t="inlineStr">
        <is>
          <t>KHWAISH ARORA</t>
        </is>
      </c>
      <c r="G41" s="461" t="inlineStr">
        <is>
          <t>ZZZZZ9999Z</t>
        </is>
      </c>
      <c r="H41" s="741" t="n">
        <v>0</v>
      </c>
      <c r="I41" s="741" t="n"/>
      <c r="J41" s="741" t="n"/>
      <c r="K41" s="748">
        <f>+IFERROR(IF(COUNT(H41:J41),ROUND(SUM(H41:J41),0),""),"")</f>
        <v/>
      </c>
      <c r="L41" s="746">
        <f>+IFERROR(IF(COUNT(K41),ROUND(K41/'Shareholding Pattern'!$L$78*100,2),""),0)</f>
        <v/>
      </c>
      <c r="M41" s="745">
        <f>IF(H41="","",H41)</f>
        <v/>
      </c>
      <c r="N41" s="745" t="n"/>
      <c r="O41" s="751">
        <f>+IFERROR(IF(COUNT(M41:N41),ROUND(SUM(M41,N41),2),""),"")</f>
        <v/>
      </c>
      <c r="P41" s="746">
        <f>+IFERROR(IF(COUNT(O41),ROUND(O41/('Shareholding Pattern'!$P$79)*100,2),""),0)</f>
        <v/>
      </c>
      <c r="Q41" s="741" t="n"/>
      <c r="R41" s="741" t="n"/>
      <c r="S41" s="741" t="n"/>
      <c r="T41" s="748">
        <f>+IFERROR(IF(COUNT(Q41:S41),ROUND(SUM(Q41:S41),0),""),"")</f>
        <v/>
      </c>
      <c r="U41" s="748">
        <f>+IFERROR(IF(COUNT(K41,T41),ROUND(SUM(K41,T41),0),""),"")</f>
        <v/>
      </c>
      <c r="V41" s="746">
        <f>+IFERROR(IF(COUNT(K41,T41),ROUND(SUM(T41,K41)/SUM('Shareholding Pattern'!$L$78,'Shareholding Pattern'!$U$78)*100,2),""),0)</f>
        <v/>
      </c>
      <c r="W41" s="741" t="n">
        <v>0</v>
      </c>
      <c r="X41" s="751">
        <f>+IFERROR(IF(COUNT(W41),ROUND(SUM(W41)/SUM(K41)*100,2),""),0)</f>
        <v/>
      </c>
      <c r="Y41" s="741" t="n"/>
      <c r="Z41" s="751">
        <f>+IFERROR(IF(COUNT(Y41),ROUND(SUM(Y41)/SUM(K41)*100,2),""),0)</f>
        <v/>
      </c>
      <c r="AA41" s="741" t="n"/>
      <c r="AB41" s="751">
        <f>+IFERROR(IF(COUNT(AA41),ROUND(SUM(AA41)/SUM(K41)*100,2),""),0)</f>
        <v/>
      </c>
      <c r="AC41" s="741" t="n"/>
      <c r="AD41" s="751">
        <f>+IFERROR(IF(COUNT(AC41),ROUND(SUM(AC41)/SUM(K41)*100,2),""),0)</f>
        <v/>
      </c>
      <c r="AE41" s="748">
        <f>+IFERROR(IF(COUNT(Y41,AA41,AC41),ROUND(SUM(Y41,AA41,AC41),0),""),"")</f>
        <v/>
      </c>
      <c r="AF41" s="751">
        <f>+IFERROR(IF(COUNT(AE41),ROUND(SUM(AE41)/SUM(K41)*100,2),""),0)</f>
        <v/>
      </c>
      <c r="AG41" s="741" t="n">
        <v>0</v>
      </c>
      <c r="AH41" s="752" t="n">
        <v>5</v>
      </c>
      <c r="AI41" s="753" t="inlineStr">
        <is>
          <t>Promoter Group</t>
        </is>
      </c>
      <c r="AJ41" s="9" t="n"/>
      <c r="AK41" s="9">
        <f>IF(SUM(K41)&gt;0,1,0)</f>
        <v/>
      </c>
    </row>
    <row r="42" ht="24.75" customHeight="1">
      <c r="E42" s="48" t="n">
        <v>28</v>
      </c>
      <c r="F42" s="464" t="inlineStr">
        <is>
          <t>SAPNA ARORA</t>
        </is>
      </c>
      <c r="G42" s="461" t="inlineStr">
        <is>
          <t>ZZZZZ9999Z</t>
        </is>
      </c>
      <c r="H42" s="741" t="n">
        <v>0</v>
      </c>
      <c r="I42" s="741" t="n"/>
      <c r="J42" s="741" t="n"/>
      <c r="K42" s="748">
        <f>+IFERROR(IF(COUNT(H42:J42),ROUND(SUM(H42:J42),0),""),"")</f>
        <v/>
      </c>
      <c r="L42" s="746">
        <f>+IFERROR(IF(COUNT(K42),ROUND(K42/'Shareholding Pattern'!$L$78*100,2),""),0)</f>
        <v/>
      </c>
      <c r="M42" s="745">
        <f>IF(H42="","",H42)</f>
        <v/>
      </c>
      <c r="N42" s="745" t="n"/>
      <c r="O42" s="751">
        <f>+IFERROR(IF(COUNT(M42:N42),ROUND(SUM(M42,N42),2),""),"")</f>
        <v/>
      </c>
      <c r="P42" s="746">
        <f>+IFERROR(IF(COUNT(O42),ROUND(O42/('Shareholding Pattern'!$P$79)*100,2),""),0)</f>
        <v/>
      </c>
      <c r="Q42" s="741" t="n"/>
      <c r="R42" s="741" t="n"/>
      <c r="S42" s="741" t="n"/>
      <c r="T42" s="748">
        <f>+IFERROR(IF(COUNT(Q42:S42),ROUND(SUM(Q42:S42),0),""),"")</f>
        <v/>
      </c>
      <c r="U42" s="748">
        <f>+IFERROR(IF(COUNT(K42,T42),ROUND(SUM(K42,T42),0),""),"")</f>
        <v/>
      </c>
      <c r="V42" s="746">
        <f>+IFERROR(IF(COUNT(K42,T42),ROUND(SUM(T42,K42)/SUM('Shareholding Pattern'!$L$78,'Shareholding Pattern'!$U$78)*100,2),""),0)</f>
        <v/>
      </c>
      <c r="W42" s="741" t="n">
        <v>0</v>
      </c>
      <c r="X42" s="751">
        <f>+IFERROR(IF(COUNT(W42),ROUND(SUM(W42)/SUM(K42)*100,2),""),0)</f>
        <v/>
      </c>
      <c r="Y42" s="741" t="n"/>
      <c r="Z42" s="751">
        <f>+IFERROR(IF(COUNT(Y42),ROUND(SUM(Y42)/SUM(K42)*100,2),""),0)</f>
        <v/>
      </c>
      <c r="AA42" s="741" t="n"/>
      <c r="AB42" s="751">
        <f>+IFERROR(IF(COUNT(AA42),ROUND(SUM(AA42)/SUM(K42)*100,2),""),0)</f>
        <v/>
      </c>
      <c r="AC42" s="741" t="n"/>
      <c r="AD42" s="751">
        <f>+IFERROR(IF(COUNT(AC42),ROUND(SUM(AC42)/SUM(K42)*100,2),""),0)</f>
        <v/>
      </c>
      <c r="AE42" s="748">
        <f>+IFERROR(IF(COUNT(Y42,AA42,AC42),ROUND(SUM(Y42,AA42,AC42),0),""),"")</f>
        <v/>
      </c>
      <c r="AF42" s="751">
        <f>+IFERROR(IF(COUNT(AE42),ROUND(SUM(AE42)/SUM(K42)*100,2),""),0)</f>
        <v/>
      </c>
      <c r="AG42" s="741" t="n">
        <v>0</v>
      </c>
      <c r="AH42" s="752" t="n">
        <v>6</v>
      </c>
      <c r="AI42" s="753" t="inlineStr">
        <is>
          <t>Promoter Group</t>
        </is>
      </c>
      <c r="AJ42" s="9" t="n"/>
      <c r="AK42" s="9">
        <f>IF(SUM(K42)&gt;0,1,0)</f>
        <v/>
      </c>
    </row>
    <row r="43" ht="24.75" customHeight="1">
      <c r="E43" s="48" t="n">
        <v>29</v>
      </c>
      <c r="F43" s="464" t="inlineStr">
        <is>
          <t>SURINDER MOHAN HANDA</t>
        </is>
      </c>
      <c r="G43" s="461" t="inlineStr">
        <is>
          <t>ZZZZZ9999Z</t>
        </is>
      </c>
      <c r="H43" s="741" t="n">
        <v>0</v>
      </c>
      <c r="I43" s="741" t="n"/>
      <c r="J43" s="741" t="n"/>
      <c r="K43" s="748">
        <f>+IFERROR(IF(COUNT(H43:J43),ROUND(SUM(H43:J43),0),""),"")</f>
        <v/>
      </c>
      <c r="L43" s="746">
        <f>+IFERROR(IF(COUNT(K43),ROUND(K43/'Shareholding Pattern'!$L$78*100,2),""),0)</f>
        <v/>
      </c>
      <c r="M43" s="745">
        <f>IF(H43="","",H43)</f>
        <v/>
      </c>
      <c r="N43" s="745" t="n"/>
      <c r="O43" s="751">
        <f>+IFERROR(IF(COUNT(M43:N43),ROUND(SUM(M43,N43),2),""),"")</f>
        <v/>
      </c>
      <c r="P43" s="746">
        <f>+IFERROR(IF(COUNT(O43),ROUND(O43/('Shareholding Pattern'!$P$79)*100,2),""),0)</f>
        <v/>
      </c>
      <c r="Q43" s="741" t="n"/>
      <c r="R43" s="741" t="n"/>
      <c r="S43" s="741" t="n"/>
      <c r="T43" s="748">
        <f>+IFERROR(IF(COUNT(Q43:S43),ROUND(SUM(Q43:S43),0),""),"")</f>
        <v/>
      </c>
      <c r="U43" s="748">
        <f>+IFERROR(IF(COUNT(K43,T43),ROUND(SUM(K43,T43),0),""),"")</f>
        <v/>
      </c>
      <c r="V43" s="746">
        <f>+IFERROR(IF(COUNT(K43,T43),ROUND(SUM(T43,K43)/SUM('Shareholding Pattern'!$L$78,'Shareholding Pattern'!$U$78)*100,2),""),0)</f>
        <v/>
      </c>
      <c r="W43" s="741" t="n">
        <v>0</v>
      </c>
      <c r="X43" s="751">
        <f>+IFERROR(IF(COUNT(W43),ROUND(SUM(W43)/SUM(K43)*100,2),""),0)</f>
        <v/>
      </c>
      <c r="Y43" s="741" t="n"/>
      <c r="Z43" s="751">
        <f>+IFERROR(IF(COUNT(Y43),ROUND(SUM(Y43)/SUM(K43)*100,2),""),0)</f>
        <v/>
      </c>
      <c r="AA43" s="741" t="n"/>
      <c r="AB43" s="751">
        <f>+IFERROR(IF(COUNT(AA43),ROUND(SUM(AA43)/SUM(K43)*100,2),""),0)</f>
        <v/>
      </c>
      <c r="AC43" s="741" t="n"/>
      <c r="AD43" s="751">
        <f>+IFERROR(IF(COUNT(AC43),ROUND(SUM(AC43)/SUM(K43)*100,2),""),0)</f>
        <v/>
      </c>
      <c r="AE43" s="748">
        <f>+IFERROR(IF(COUNT(Y43,AA43,AC43),ROUND(SUM(Y43,AA43,AC43),0),""),"")</f>
        <v/>
      </c>
      <c r="AF43" s="751">
        <f>+IFERROR(IF(COUNT(AE43),ROUND(SUM(AE43)/SUM(K43)*100,2),""),0)</f>
        <v/>
      </c>
      <c r="AG43" s="741" t="n">
        <v>0</v>
      </c>
      <c r="AH43" s="752" t="n">
        <v>3</v>
      </c>
      <c r="AI43" s="753" t="inlineStr">
        <is>
          <t>Promoter Group</t>
        </is>
      </c>
      <c r="AJ43" s="9" t="n"/>
      <c r="AK43" s="9">
        <f>IF(SUM(K43)&gt;0,1,0)</f>
        <v/>
      </c>
    </row>
    <row r="44" ht="24.75" customHeight="1">
      <c r="E44" s="48" t="n">
        <v>30</v>
      </c>
      <c r="F44" s="464" t="inlineStr">
        <is>
          <t>REVA HANDA</t>
        </is>
      </c>
      <c r="G44" s="461" t="inlineStr">
        <is>
          <t>AEVPH3984D</t>
        </is>
      </c>
      <c r="H44" s="741" t="n">
        <v>0</v>
      </c>
      <c r="I44" s="741" t="n"/>
      <c r="J44" s="741" t="n"/>
      <c r="K44" s="748">
        <f>+IFERROR(IF(COUNT(H44:J44),ROUND(SUM(H44:J44),0),""),"")</f>
        <v/>
      </c>
      <c r="L44" s="746">
        <f>+IFERROR(IF(COUNT(K44),ROUND(K44/'Shareholding Pattern'!$L$78*100,2),""),0)</f>
        <v/>
      </c>
      <c r="M44" s="745">
        <f>IF(H44="","",H44)</f>
        <v/>
      </c>
      <c r="N44" s="745" t="n"/>
      <c r="O44" s="751">
        <f>+IFERROR(IF(COUNT(M44:N44),ROUND(SUM(M44,N44),2),""),"")</f>
        <v/>
      </c>
      <c r="P44" s="746">
        <f>+IFERROR(IF(COUNT(O44),ROUND(O44/('Shareholding Pattern'!$P$79)*100,2),""),0)</f>
        <v/>
      </c>
      <c r="Q44" s="741" t="n"/>
      <c r="R44" s="741" t="n"/>
      <c r="S44" s="741" t="n"/>
      <c r="T44" s="748">
        <f>+IFERROR(IF(COUNT(Q44:S44),ROUND(SUM(Q44:S44),0),""),"")</f>
        <v/>
      </c>
      <c r="U44" s="748">
        <f>+IFERROR(IF(COUNT(K44,T44),ROUND(SUM(K44,T44),0),""),"")</f>
        <v/>
      </c>
      <c r="V44" s="746">
        <f>+IFERROR(IF(COUNT(K44,T44),ROUND(SUM(T44,K44)/SUM('Shareholding Pattern'!$L$78,'Shareholding Pattern'!$U$78)*100,2),""),0)</f>
        <v/>
      </c>
      <c r="W44" s="741" t="n">
        <v>0</v>
      </c>
      <c r="X44" s="751">
        <f>+IFERROR(IF(COUNT(W44),ROUND(SUM(W44)/SUM(K44)*100,2),""),0)</f>
        <v/>
      </c>
      <c r="Y44" s="741" t="n"/>
      <c r="Z44" s="751">
        <f>+IFERROR(IF(COUNT(Y44),ROUND(SUM(Y44)/SUM(K44)*100,2),""),0)</f>
        <v/>
      </c>
      <c r="AA44" s="741" t="n"/>
      <c r="AB44" s="751">
        <f>+IFERROR(IF(COUNT(AA44),ROUND(SUM(AA44)/SUM(K44)*100,2),""),0)</f>
        <v/>
      </c>
      <c r="AC44" s="741" t="n"/>
      <c r="AD44" s="751">
        <f>+IFERROR(IF(COUNT(AC44),ROUND(SUM(AC44)/SUM(K44)*100,2),""),0)</f>
        <v/>
      </c>
      <c r="AE44" s="748">
        <f>+IFERROR(IF(COUNT(Y44,AA44,AC44),ROUND(SUM(Y44,AA44,AC44),0),""),"")</f>
        <v/>
      </c>
      <c r="AF44" s="751">
        <f>+IFERROR(IF(COUNT(AE44),ROUND(SUM(AE44)/SUM(K44)*100,2),""),0)</f>
        <v/>
      </c>
      <c r="AG44" s="741" t="n">
        <v>0</v>
      </c>
      <c r="AH44" s="752" t="n"/>
      <c r="AI44" s="753" t="inlineStr">
        <is>
          <t>Promoter Group</t>
        </is>
      </c>
      <c r="AJ44" s="9" t="n"/>
      <c r="AK44" s="9">
        <f>IF(SUM(K44)&gt;0,1,0)</f>
        <v/>
      </c>
    </row>
    <row r="45" ht="24.75" customHeight="1">
      <c r="E45" s="48" t="n">
        <v>31</v>
      </c>
      <c r="F45" s="464" t="inlineStr">
        <is>
          <t>GARIMA KHOSLA</t>
        </is>
      </c>
      <c r="G45" s="461" t="inlineStr">
        <is>
          <t>AMMPK5743J</t>
        </is>
      </c>
      <c r="H45" s="741" t="n">
        <v>0</v>
      </c>
      <c r="I45" s="741" t="n"/>
      <c r="J45" s="741" t="n"/>
      <c r="K45" s="748">
        <f>+IFERROR(IF(COUNT(H45:J45),ROUND(SUM(H45:J45),0),""),"")</f>
        <v/>
      </c>
      <c r="L45" s="746">
        <f>+IFERROR(IF(COUNT(K45),ROUND(K45/'Shareholding Pattern'!$L$78*100,2),""),0)</f>
        <v/>
      </c>
      <c r="M45" s="745">
        <f>IF(H45="","",H45)</f>
        <v/>
      </c>
      <c r="N45" s="745" t="n"/>
      <c r="O45" s="751">
        <f>+IFERROR(IF(COUNT(M45:N45),ROUND(SUM(M45,N45),2),""),"")</f>
        <v/>
      </c>
      <c r="P45" s="746">
        <f>+IFERROR(IF(COUNT(O45),ROUND(O45/('Shareholding Pattern'!$P$79)*100,2),""),0)</f>
        <v/>
      </c>
      <c r="Q45" s="741" t="n"/>
      <c r="R45" s="741" t="n"/>
      <c r="S45" s="741" t="n"/>
      <c r="T45" s="748">
        <f>+IFERROR(IF(COUNT(Q45:S45),ROUND(SUM(Q45:S45),0),""),"")</f>
        <v/>
      </c>
      <c r="U45" s="748">
        <f>+IFERROR(IF(COUNT(K45,T45),ROUND(SUM(K45,T45),0),""),"")</f>
        <v/>
      </c>
      <c r="V45" s="746">
        <f>+IFERROR(IF(COUNT(K45,T45),ROUND(SUM(T45,K45)/SUM('Shareholding Pattern'!$L$78,'Shareholding Pattern'!$U$78)*100,2),""),0)</f>
        <v/>
      </c>
      <c r="W45" s="741" t="n">
        <v>0</v>
      </c>
      <c r="X45" s="751">
        <f>+IFERROR(IF(COUNT(W45),ROUND(SUM(W45)/SUM(K45)*100,2),""),0)</f>
        <v/>
      </c>
      <c r="Y45" s="741" t="n"/>
      <c r="Z45" s="751">
        <f>+IFERROR(IF(COUNT(Y45),ROUND(SUM(Y45)/SUM(K45)*100,2),""),0)</f>
        <v/>
      </c>
      <c r="AA45" s="741" t="n"/>
      <c r="AB45" s="751">
        <f>+IFERROR(IF(COUNT(AA45),ROUND(SUM(AA45)/SUM(K45)*100,2),""),0)</f>
        <v/>
      </c>
      <c r="AC45" s="741" t="n"/>
      <c r="AD45" s="751">
        <f>+IFERROR(IF(COUNT(AC45),ROUND(SUM(AC45)/SUM(K45)*100,2),""),0)</f>
        <v/>
      </c>
      <c r="AE45" s="748">
        <f>+IFERROR(IF(COUNT(Y45,AA45,AC45),ROUND(SUM(Y45,AA45,AC45),0),""),"")</f>
        <v/>
      </c>
      <c r="AF45" s="751">
        <f>+IFERROR(IF(COUNT(AE45),ROUND(SUM(AE45)/SUM(K45)*100,2),""),0)</f>
        <v/>
      </c>
      <c r="AG45" s="741" t="n">
        <v>0</v>
      </c>
      <c r="AH45" s="752" t="n"/>
      <c r="AI45" s="753" t="inlineStr">
        <is>
          <t>Promoter Group</t>
        </is>
      </c>
      <c r="AJ45" s="9" t="n"/>
      <c r="AK45" s="9">
        <f>IF(SUM(K45)&gt;0,1,0)</f>
        <v/>
      </c>
    </row>
    <row r="46" ht="24.75" customHeight="1">
      <c r="E46" s="48" t="n">
        <v>32</v>
      </c>
      <c r="F46" s="464" t="inlineStr">
        <is>
          <t>BELA HANDA</t>
        </is>
      </c>
      <c r="G46" s="461" t="inlineStr">
        <is>
          <t>ACMPH3667E</t>
        </is>
      </c>
      <c r="H46" s="741" t="n">
        <v>0</v>
      </c>
      <c r="I46" s="741" t="n"/>
      <c r="J46" s="741" t="n"/>
      <c r="K46" s="748">
        <f>+IFERROR(IF(COUNT(H46:J46),ROUND(SUM(H46:J46),0),""),"")</f>
        <v/>
      </c>
      <c r="L46" s="746">
        <f>+IFERROR(IF(COUNT(K46),ROUND(K46/'Shareholding Pattern'!$L$78*100,2),""),0)</f>
        <v/>
      </c>
      <c r="M46" s="745">
        <f>IF(H46="","",H46)</f>
        <v/>
      </c>
      <c r="N46" s="745" t="n"/>
      <c r="O46" s="751">
        <f>+IFERROR(IF(COUNT(M46:N46),ROUND(SUM(M46,N46),2),""),"")</f>
        <v/>
      </c>
      <c r="P46" s="746">
        <f>+IFERROR(IF(COUNT(O46),ROUND(O46/('Shareholding Pattern'!$P$79)*100,2),""),0)</f>
        <v/>
      </c>
      <c r="Q46" s="741" t="n"/>
      <c r="R46" s="741" t="n"/>
      <c r="S46" s="741" t="n"/>
      <c r="T46" s="748">
        <f>+IFERROR(IF(COUNT(Q46:S46),ROUND(SUM(Q46:S46),0),""),"")</f>
        <v/>
      </c>
      <c r="U46" s="748">
        <f>+IFERROR(IF(COUNT(K46,T46),ROUND(SUM(K46,T46),0),""),"")</f>
        <v/>
      </c>
      <c r="V46" s="746">
        <f>+IFERROR(IF(COUNT(K46,T46),ROUND(SUM(T46,K46)/SUM('Shareholding Pattern'!$L$78,'Shareholding Pattern'!$U$78)*100,2),""),0)</f>
        <v/>
      </c>
      <c r="W46" s="741" t="n">
        <v>0</v>
      </c>
      <c r="X46" s="751">
        <f>+IFERROR(IF(COUNT(W46),ROUND(SUM(W46)/SUM(K46)*100,2),""),0)</f>
        <v/>
      </c>
      <c r="Y46" s="741" t="n"/>
      <c r="Z46" s="751">
        <f>+IFERROR(IF(COUNT(Y46),ROUND(SUM(Y46)/SUM(K46)*100,2),""),0)</f>
        <v/>
      </c>
      <c r="AA46" s="741" t="n"/>
      <c r="AB46" s="751">
        <f>+IFERROR(IF(COUNT(AA46),ROUND(SUM(AA46)/SUM(K46)*100,2),""),0)</f>
        <v/>
      </c>
      <c r="AC46" s="741" t="n"/>
      <c r="AD46" s="751">
        <f>+IFERROR(IF(COUNT(AC46),ROUND(SUM(AC46)/SUM(K46)*100,2),""),0)</f>
        <v/>
      </c>
      <c r="AE46" s="748">
        <f>+IFERROR(IF(COUNT(Y46,AA46,AC46),ROUND(SUM(Y46,AA46,AC46),0),""),"")</f>
        <v/>
      </c>
      <c r="AF46" s="751">
        <f>+IFERROR(IF(COUNT(AE46),ROUND(SUM(AE46)/SUM(K46)*100,2),""),0)</f>
        <v/>
      </c>
      <c r="AG46" s="741" t="n">
        <v>0</v>
      </c>
      <c r="AH46" s="752" t="n"/>
      <c r="AI46" s="753" t="inlineStr">
        <is>
          <t>Promoter Group</t>
        </is>
      </c>
      <c r="AJ46" s="9" t="n"/>
      <c r="AK46" s="9">
        <f>IF(SUM(K46)&gt;0,1,0)</f>
        <v/>
      </c>
    </row>
    <row r="47" ht="24.75" customHeight="1">
      <c r="E47" s="48" t="n">
        <v>33</v>
      </c>
      <c r="F47" s="464" t="inlineStr">
        <is>
          <t>DEEPIKA JAIN</t>
        </is>
      </c>
      <c r="G47" s="461" t="inlineStr">
        <is>
          <t>AAAPH5985M</t>
        </is>
      </c>
      <c r="H47" s="741" t="n">
        <v>0</v>
      </c>
      <c r="I47" s="741" t="n"/>
      <c r="J47" s="741" t="n"/>
      <c r="K47" s="748">
        <f>+IFERROR(IF(COUNT(H47:J47),ROUND(SUM(H47:J47),0),""),"")</f>
        <v/>
      </c>
      <c r="L47" s="746">
        <f>+IFERROR(IF(COUNT(K47),ROUND(K47/'Shareholding Pattern'!$L$78*100,2),""),0)</f>
        <v/>
      </c>
      <c r="M47" s="745">
        <f>IF(H47="","",H47)</f>
        <v/>
      </c>
      <c r="N47" s="745" t="n"/>
      <c r="O47" s="751">
        <f>+IFERROR(IF(COUNT(M47:N47),ROUND(SUM(M47,N47),2),""),"")</f>
        <v/>
      </c>
      <c r="P47" s="746">
        <f>+IFERROR(IF(COUNT(O47),ROUND(O47/('Shareholding Pattern'!$P$79)*100,2),""),0)</f>
        <v/>
      </c>
      <c r="Q47" s="741" t="n"/>
      <c r="R47" s="741" t="n"/>
      <c r="S47" s="741" t="n"/>
      <c r="T47" s="748">
        <f>+IFERROR(IF(COUNT(Q47:S47),ROUND(SUM(Q47:S47),0),""),"")</f>
        <v/>
      </c>
      <c r="U47" s="748">
        <f>+IFERROR(IF(COUNT(K47,T47),ROUND(SUM(K47,T47),0),""),"")</f>
        <v/>
      </c>
      <c r="V47" s="746">
        <f>+IFERROR(IF(COUNT(K47,T47),ROUND(SUM(T47,K47)/SUM('Shareholding Pattern'!$L$78,'Shareholding Pattern'!$U$78)*100,2),""),0)</f>
        <v/>
      </c>
      <c r="W47" s="741" t="n">
        <v>0</v>
      </c>
      <c r="X47" s="751">
        <f>+IFERROR(IF(COUNT(W47),ROUND(SUM(W47)/SUM(K47)*100,2),""),0)</f>
        <v/>
      </c>
      <c r="Y47" s="741" t="n"/>
      <c r="Z47" s="751">
        <f>+IFERROR(IF(COUNT(Y47),ROUND(SUM(Y47)/SUM(K47)*100,2),""),0)</f>
        <v/>
      </c>
      <c r="AA47" s="741" t="n"/>
      <c r="AB47" s="751">
        <f>+IFERROR(IF(COUNT(AA47),ROUND(SUM(AA47)/SUM(K47)*100,2),""),0)</f>
        <v/>
      </c>
      <c r="AC47" s="741" t="n"/>
      <c r="AD47" s="751">
        <f>+IFERROR(IF(COUNT(AC47),ROUND(SUM(AC47)/SUM(K47)*100,2),""),0)</f>
        <v/>
      </c>
      <c r="AE47" s="748">
        <f>+IFERROR(IF(COUNT(Y47,AA47,AC47),ROUND(SUM(Y47,AA47,AC47),0),""),"")</f>
        <v/>
      </c>
      <c r="AF47" s="751">
        <f>+IFERROR(IF(COUNT(AE47),ROUND(SUM(AE47)/SUM(K47)*100,2),""),0)</f>
        <v/>
      </c>
      <c r="AG47" s="741" t="n">
        <v>0</v>
      </c>
      <c r="AH47" s="752" t="n"/>
      <c r="AI47" s="753" t="inlineStr">
        <is>
          <t>Promoter Group</t>
        </is>
      </c>
      <c r="AJ47" s="9" t="n"/>
      <c r="AK47" s="9">
        <f>IF(SUM(K47)&gt;0,1,0)</f>
        <v/>
      </c>
    </row>
    <row r="48" ht="24.75" customHeight="1">
      <c r="E48" s="48" t="n">
        <v>34</v>
      </c>
      <c r="F48" s="464" t="inlineStr">
        <is>
          <t>LOVE KUMAR</t>
        </is>
      </c>
      <c r="G48" s="461" t="inlineStr">
        <is>
          <t>EJOPK1468R</t>
        </is>
      </c>
      <c r="H48" s="741" t="n">
        <v>0</v>
      </c>
      <c r="I48" s="741" t="n"/>
      <c r="J48" s="741" t="n"/>
      <c r="K48" s="748">
        <f>+IFERROR(IF(COUNT(H48:J48),ROUND(SUM(H48:J48),0),""),"")</f>
        <v/>
      </c>
      <c r="L48" s="746">
        <f>+IFERROR(IF(COUNT(K48),ROUND(K48/'Shareholding Pattern'!$L$78*100,2),""),0)</f>
        <v/>
      </c>
      <c r="M48" s="745">
        <f>IF(H48="","",H48)</f>
        <v/>
      </c>
      <c r="N48" s="745" t="n"/>
      <c r="O48" s="751">
        <f>+IFERROR(IF(COUNT(M48:N48),ROUND(SUM(M48,N48),2),""),"")</f>
        <v/>
      </c>
      <c r="P48" s="746">
        <f>+IFERROR(IF(COUNT(O48),ROUND(O48/('Shareholding Pattern'!$P$79)*100,2),""),0)</f>
        <v/>
      </c>
      <c r="Q48" s="741" t="n"/>
      <c r="R48" s="741" t="n"/>
      <c r="S48" s="741" t="n"/>
      <c r="T48" s="748">
        <f>+IFERROR(IF(COUNT(Q48:S48),ROUND(SUM(Q48:S48),0),""),"")</f>
        <v/>
      </c>
      <c r="U48" s="748">
        <f>+IFERROR(IF(COUNT(K48,T48),ROUND(SUM(K48,T48),0),""),"")</f>
        <v/>
      </c>
      <c r="V48" s="746">
        <f>+IFERROR(IF(COUNT(K48,T48),ROUND(SUM(T48,K48)/SUM('Shareholding Pattern'!$L$78,'Shareholding Pattern'!$U$78)*100,2),""),0)</f>
        <v/>
      </c>
      <c r="W48" s="741" t="n">
        <v>0</v>
      </c>
      <c r="X48" s="751">
        <f>+IFERROR(IF(COUNT(W48),ROUND(SUM(W48)/SUM(K48)*100,2),""),0)</f>
        <v/>
      </c>
      <c r="Y48" s="741" t="n"/>
      <c r="Z48" s="751">
        <f>+IFERROR(IF(COUNT(Y48),ROUND(SUM(Y48)/SUM(K48)*100,2),""),0)</f>
        <v/>
      </c>
      <c r="AA48" s="741" t="n"/>
      <c r="AB48" s="751">
        <f>+IFERROR(IF(COUNT(AA48),ROUND(SUM(AA48)/SUM(K48)*100,2),""),0)</f>
        <v/>
      </c>
      <c r="AC48" s="741" t="n"/>
      <c r="AD48" s="751">
        <f>+IFERROR(IF(COUNT(AC48),ROUND(SUM(AC48)/SUM(K48)*100,2),""),0)</f>
        <v/>
      </c>
      <c r="AE48" s="748">
        <f>+IFERROR(IF(COUNT(Y48,AA48,AC48),ROUND(SUM(Y48,AA48,AC48),0),""),"")</f>
        <v/>
      </c>
      <c r="AF48" s="751">
        <f>+IFERROR(IF(COUNT(AE48),ROUND(SUM(AE48)/SUM(K48)*100,2),""),0)</f>
        <v/>
      </c>
      <c r="AG48" s="741" t="n">
        <v>0</v>
      </c>
      <c r="AH48" s="752" t="n"/>
      <c r="AI48" s="753" t="inlineStr">
        <is>
          <t>Promoter Group</t>
        </is>
      </c>
      <c r="AJ48" s="9" t="n"/>
      <c r="AK48" s="9">
        <f>IF(SUM(K48)&gt;0,1,0)</f>
        <v/>
      </c>
    </row>
    <row r="49" ht="24.75" customHeight="1">
      <c r="E49" s="48" t="n">
        <v>35</v>
      </c>
      <c r="F49" s="464" t="inlineStr">
        <is>
          <t>MANJU</t>
        </is>
      </c>
      <c r="G49" s="461" t="inlineStr">
        <is>
          <t>HWTPM8712H</t>
        </is>
      </c>
      <c r="H49" s="741" t="n">
        <v>0</v>
      </c>
      <c r="I49" s="741" t="n"/>
      <c r="J49" s="741" t="n"/>
      <c r="K49" s="748">
        <f>+IFERROR(IF(COUNT(H49:J49),ROUND(SUM(H49:J49),0),""),"")</f>
        <v/>
      </c>
      <c r="L49" s="746">
        <f>+IFERROR(IF(COUNT(K49),ROUND(K49/'Shareholding Pattern'!$L$78*100,2),""),0)</f>
        <v/>
      </c>
      <c r="M49" s="745">
        <f>IF(H49="","",H49)</f>
        <v/>
      </c>
      <c r="N49" s="745" t="n"/>
      <c r="O49" s="751">
        <f>+IFERROR(IF(COUNT(M49:N49),ROUND(SUM(M49,N49),2),""),"")</f>
        <v/>
      </c>
      <c r="P49" s="746">
        <f>+IFERROR(IF(COUNT(O49),ROUND(O49/('Shareholding Pattern'!$P$79)*100,2),""),0)</f>
        <v/>
      </c>
      <c r="Q49" s="741" t="n"/>
      <c r="R49" s="741" t="n"/>
      <c r="S49" s="741" t="n"/>
      <c r="T49" s="748">
        <f>+IFERROR(IF(COUNT(Q49:S49),ROUND(SUM(Q49:S49),0),""),"")</f>
        <v/>
      </c>
      <c r="U49" s="748">
        <f>+IFERROR(IF(COUNT(K49,T49),ROUND(SUM(K49,T49),0),""),"")</f>
        <v/>
      </c>
      <c r="V49" s="746">
        <f>+IFERROR(IF(COUNT(K49,T49),ROUND(SUM(T49,K49)/SUM('Shareholding Pattern'!$L$78,'Shareholding Pattern'!$U$78)*100,2),""),0)</f>
        <v/>
      </c>
      <c r="W49" s="741" t="n">
        <v>0</v>
      </c>
      <c r="X49" s="751">
        <f>+IFERROR(IF(COUNT(W49),ROUND(SUM(W49)/SUM(K49)*100,2),""),0)</f>
        <v/>
      </c>
      <c r="Y49" s="741" t="n"/>
      <c r="Z49" s="751">
        <f>+IFERROR(IF(COUNT(Y49),ROUND(SUM(Y49)/SUM(K49)*100,2),""),0)</f>
        <v/>
      </c>
      <c r="AA49" s="741" t="n"/>
      <c r="AB49" s="751">
        <f>+IFERROR(IF(COUNT(AA49),ROUND(SUM(AA49)/SUM(K49)*100,2),""),0)</f>
        <v/>
      </c>
      <c r="AC49" s="741" t="n"/>
      <c r="AD49" s="751">
        <f>+IFERROR(IF(COUNT(AC49),ROUND(SUM(AC49)/SUM(K49)*100,2),""),0)</f>
        <v/>
      </c>
      <c r="AE49" s="748">
        <f>+IFERROR(IF(COUNT(Y49,AA49,AC49),ROUND(SUM(Y49,AA49,AC49),0),""),"")</f>
        <v/>
      </c>
      <c r="AF49" s="751">
        <f>+IFERROR(IF(COUNT(AE49),ROUND(SUM(AE49)/SUM(K49)*100,2),""),0)</f>
        <v/>
      </c>
      <c r="AG49" s="741" t="n">
        <v>0</v>
      </c>
      <c r="AH49" s="752" t="n"/>
      <c r="AI49" s="753" t="inlineStr">
        <is>
          <t>Promoter Group</t>
        </is>
      </c>
      <c r="AJ49" s="9" t="n"/>
      <c r="AK49" s="9">
        <f>IF(SUM(K49)&gt;0,1,0)</f>
        <v/>
      </c>
    </row>
    <row r="50" ht="24.75" customHeight="1">
      <c r="E50" s="48" t="n">
        <v>36</v>
      </c>
      <c r="F50" s="464" t="inlineStr">
        <is>
          <t>RAVNEET TREHAN</t>
        </is>
      </c>
      <c r="G50" s="461" t="inlineStr">
        <is>
          <t>AJGPT9953J</t>
        </is>
      </c>
      <c r="H50" s="741" t="n">
        <v>0</v>
      </c>
      <c r="I50" s="741" t="n"/>
      <c r="J50" s="741" t="n"/>
      <c r="K50" s="748">
        <f>+IFERROR(IF(COUNT(H50:J50),ROUND(SUM(H50:J50),0),""),"")</f>
        <v/>
      </c>
      <c r="L50" s="746">
        <f>+IFERROR(IF(COUNT(K50),ROUND(K50/'Shareholding Pattern'!$L$78*100,2),""),0)</f>
        <v/>
      </c>
      <c r="M50" s="745">
        <f>IF(H50="","",H50)</f>
        <v/>
      </c>
      <c r="N50" s="745" t="n"/>
      <c r="O50" s="751">
        <f>+IFERROR(IF(COUNT(M50:N50),ROUND(SUM(M50,N50),2),""),"")</f>
        <v/>
      </c>
      <c r="P50" s="746">
        <f>+IFERROR(IF(COUNT(O50),ROUND(O50/('Shareholding Pattern'!$P$79)*100,2),""),0)</f>
        <v/>
      </c>
      <c r="Q50" s="741" t="n"/>
      <c r="R50" s="741" t="n"/>
      <c r="S50" s="741" t="n"/>
      <c r="T50" s="748">
        <f>+IFERROR(IF(COUNT(Q50:S50),ROUND(SUM(Q50:S50),0),""),"")</f>
        <v/>
      </c>
      <c r="U50" s="748">
        <f>+IFERROR(IF(COUNT(K50,T50),ROUND(SUM(K50,T50),0),""),"")</f>
        <v/>
      </c>
      <c r="V50" s="746">
        <f>+IFERROR(IF(COUNT(K50,T50),ROUND(SUM(T50,K50)/SUM('Shareholding Pattern'!$L$78,'Shareholding Pattern'!$U$78)*100,2),""),0)</f>
        <v/>
      </c>
      <c r="W50" s="741" t="n">
        <v>0</v>
      </c>
      <c r="X50" s="751">
        <f>+IFERROR(IF(COUNT(W50),ROUND(SUM(W50)/SUM(K50)*100,2),""),0)</f>
        <v/>
      </c>
      <c r="Y50" s="741" t="n"/>
      <c r="Z50" s="751">
        <f>+IFERROR(IF(COUNT(Y50),ROUND(SUM(Y50)/SUM(K50)*100,2),""),0)</f>
        <v/>
      </c>
      <c r="AA50" s="741" t="n"/>
      <c r="AB50" s="751">
        <f>+IFERROR(IF(COUNT(AA50),ROUND(SUM(AA50)/SUM(K50)*100,2),""),0)</f>
        <v/>
      </c>
      <c r="AC50" s="741" t="n"/>
      <c r="AD50" s="751">
        <f>+IFERROR(IF(COUNT(AC50),ROUND(SUM(AC50)/SUM(K50)*100,2),""),0)</f>
        <v/>
      </c>
      <c r="AE50" s="748">
        <f>+IFERROR(IF(COUNT(Y50,AA50,AC50),ROUND(SUM(Y50,AA50,AC50),0),""),"")</f>
        <v/>
      </c>
      <c r="AF50" s="751">
        <f>+IFERROR(IF(COUNT(AE50),ROUND(SUM(AE50)/SUM(K50)*100,2),""),0)</f>
        <v/>
      </c>
      <c r="AG50" s="741" t="n">
        <v>0</v>
      </c>
      <c r="AH50" s="752" t="n"/>
      <c r="AI50" s="753" t="inlineStr">
        <is>
          <t>Promoter Group</t>
        </is>
      </c>
      <c r="AJ50" s="9" t="n"/>
      <c r="AK50" s="9">
        <f>IF(SUM(K50)&gt;0,1,0)</f>
        <v/>
      </c>
    </row>
    <row r="51" ht="24.75" customHeight="1">
      <c r="E51" s="48" t="n">
        <v>37</v>
      </c>
      <c r="F51" s="464" t="inlineStr">
        <is>
          <t>RIDHI TREHAN</t>
        </is>
      </c>
      <c r="G51" s="461" t="inlineStr">
        <is>
          <t>ZZZZZ9999Z</t>
        </is>
      </c>
      <c r="H51" s="741" t="n">
        <v>0</v>
      </c>
      <c r="I51" s="741" t="n"/>
      <c r="J51" s="741" t="n"/>
      <c r="K51" s="748">
        <f>+IFERROR(IF(COUNT(H51:J51),ROUND(SUM(H51:J51),0),""),"")</f>
        <v/>
      </c>
      <c r="L51" s="746">
        <f>+IFERROR(IF(COUNT(K51),ROUND(K51/'Shareholding Pattern'!$L$78*100,2),""),0)</f>
        <v/>
      </c>
      <c r="M51" s="745">
        <f>IF(H51="","",H51)</f>
        <v/>
      </c>
      <c r="N51" s="745" t="n"/>
      <c r="O51" s="751">
        <f>+IFERROR(IF(COUNT(M51:N51),ROUND(SUM(M51,N51),2),""),"")</f>
        <v/>
      </c>
      <c r="P51" s="746">
        <f>+IFERROR(IF(COUNT(O51),ROUND(O51/('Shareholding Pattern'!$P$79)*100,2),""),0)</f>
        <v/>
      </c>
      <c r="Q51" s="741" t="n"/>
      <c r="R51" s="741" t="n"/>
      <c r="S51" s="741" t="n"/>
      <c r="T51" s="748">
        <f>+IFERROR(IF(COUNT(Q51:S51),ROUND(SUM(Q51:S51),0),""),"")</f>
        <v/>
      </c>
      <c r="U51" s="748">
        <f>+IFERROR(IF(COUNT(K51,T51),ROUND(SUM(K51,T51),0),""),"")</f>
        <v/>
      </c>
      <c r="V51" s="746">
        <f>+IFERROR(IF(COUNT(K51,T51),ROUND(SUM(T51,K51)/SUM('Shareholding Pattern'!$L$78,'Shareholding Pattern'!$U$78)*100,2),""),0)</f>
        <v/>
      </c>
      <c r="W51" s="741" t="n">
        <v>0</v>
      </c>
      <c r="X51" s="751">
        <f>+IFERROR(IF(COUNT(W51),ROUND(SUM(W51)/SUM(K51)*100,2),""),0)</f>
        <v/>
      </c>
      <c r="Y51" s="741" t="n"/>
      <c r="Z51" s="751">
        <f>+IFERROR(IF(COUNT(Y51),ROUND(SUM(Y51)/SUM(K51)*100,2),""),0)</f>
        <v/>
      </c>
      <c r="AA51" s="741" t="n"/>
      <c r="AB51" s="751">
        <f>+IFERROR(IF(COUNT(AA51),ROUND(SUM(AA51)/SUM(K51)*100,2),""),0)</f>
        <v/>
      </c>
      <c r="AC51" s="741" t="n"/>
      <c r="AD51" s="751">
        <f>+IFERROR(IF(COUNT(AC51),ROUND(SUM(AC51)/SUM(K51)*100,2),""),0)</f>
        <v/>
      </c>
      <c r="AE51" s="748">
        <f>+IFERROR(IF(COUNT(Y51,AA51,AC51),ROUND(SUM(Y51,AA51,AC51),0),""),"")</f>
        <v/>
      </c>
      <c r="AF51" s="751">
        <f>+IFERROR(IF(COUNT(AE51),ROUND(SUM(AE51)/SUM(K51)*100,2),""),0)</f>
        <v/>
      </c>
      <c r="AG51" s="741" t="n">
        <v>0</v>
      </c>
      <c r="AH51" s="752" t="n">
        <v>2</v>
      </c>
      <c r="AI51" s="753" t="inlineStr">
        <is>
          <t>Promoter Group</t>
        </is>
      </c>
      <c r="AJ51" s="9" t="n"/>
      <c r="AK51" s="9">
        <f>IF(SUM(K51)&gt;0,1,0)</f>
        <v/>
      </c>
    </row>
    <row r="52" ht="24.75" customHeight="1">
      <c r="E52" s="48" t="n">
        <v>38</v>
      </c>
      <c r="F52" s="464" t="inlineStr">
        <is>
          <t>YASHIKA TREHAN</t>
        </is>
      </c>
      <c r="G52" s="461" t="inlineStr">
        <is>
          <t>ZZZZZ9999Z</t>
        </is>
      </c>
      <c r="H52" s="741" t="n">
        <v>0</v>
      </c>
      <c r="I52" s="741" t="n"/>
      <c r="J52" s="741" t="n"/>
      <c r="K52" s="748">
        <f>+IFERROR(IF(COUNT(H52:J52),ROUND(SUM(H52:J52),0),""),"")</f>
        <v/>
      </c>
      <c r="L52" s="746">
        <f>+IFERROR(IF(COUNT(K52),ROUND(K52/'Shareholding Pattern'!$L$78*100,2),""),0)</f>
        <v/>
      </c>
      <c r="M52" s="745">
        <f>IF(H52="","",H52)</f>
        <v/>
      </c>
      <c r="N52" s="745" t="n"/>
      <c r="O52" s="751">
        <f>+IFERROR(IF(COUNT(M52:N52),ROUND(SUM(M52,N52),2),""),"")</f>
        <v/>
      </c>
      <c r="P52" s="746">
        <f>+IFERROR(IF(COUNT(O52),ROUND(O52/('Shareholding Pattern'!$P$79)*100,2),""),0)</f>
        <v/>
      </c>
      <c r="Q52" s="741" t="n"/>
      <c r="R52" s="741" t="n"/>
      <c r="S52" s="741" t="n"/>
      <c r="T52" s="748">
        <f>+IFERROR(IF(COUNT(Q52:S52),ROUND(SUM(Q52:S52),0),""),"")</f>
        <v/>
      </c>
      <c r="U52" s="748">
        <f>+IFERROR(IF(COUNT(K52,T52),ROUND(SUM(K52,T52),0),""),"")</f>
        <v/>
      </c>
      <c r="V52" s="746">
        <f>+IFERROR(IF(COUNT(K52,T52),ROUND(SUM(T52,K52)/SUM('Shareholding Pattern'!$L$78,'Shareholding Pattern'!$U$78)*100,2),""),0)</f>
        <v/>
      </c>
      <c r="W52" s="741" t="n">
        <v>0</v>
      </c>
      <c r="X52" s="751">
        <f>+IFERROR(IF(COUNT(W52),ROUND(SUM(W52)/SUM(K52)*100,2),""),0)</f>
        <v/>
      </c>
      <c r="Y52" s="741" t="n"/>
      <c r="Z52" s="751">
        <f>+IFERROR(IF(COUNT(Y52),ROUND(SUM(Y52)/SUM(K52)*100,2),""),0)</f>
        <v/>
      </c>
      <c r="AA52" s="741" t="n"/>
      <c r="AB52" s="751">
        <f>+IFERROR(IF(COUNT(AA52),ROUND(SUM(AA52)/SUM(K52)*100,2),""),0)</f>
        <v/>
      </c>
      <c r="AC52" s="741" t="n"/>
      <c r="AD52" s="751">
        <f>+IFERROR(IF(COUNT(AC52),ROUND(SUM(AC52)/SUM(K52)*100,2),""),0)</f>
        <v/>
      </c>
      <c r="AE52" s="748">
        <f>+IFERROR(IF(COUNT(Y52,AA52,AC52),ROUND(SUM(Y52,AA52,AC52),0),""),"")</f>
        <v/>
      </c>
      <c r="AF52" s="751">
        <f>+IFERROR(IF(COUNT(AE52),ROUND(SUM(AE52)/SUM(K52)*100,2),""),0)</f>
        <v/>
      </c>
      <c r="AG52" s="741" t="n">
        <v>0</v>
      </c>
      <c r="AH52" s="752" t="n">
        <v>1</v>
      </c>
      <c r="AI52" s="753" t="inlineStr">
        <is>
          <t>Promoter Group</t>
        </is>
      </c>
      <c r="AJ52" s="9" t="n"/>
      <c r="AK52" s="9">
        <f>IF(SUM(K52)&gt;0,1,0)</f>
        <v/>
      </c>
    </row>
    <row r="53" ht="24.75" customHeight="1">
      <c r="E53" s="48" t="n">
        <v>39</v>
      </c>
      <c r="F53" s="464" t="inlineStr">
        <is>
          <t>SHWETA TREHAN</t>
        </is>
      </c>
      <c r="G53" s="461" t="inlineStr">
        <is>
          <t>AJBPA8741N</t>
        </is>
      </c>
      <c r="H53" s="741" t="n">
        <v>0</v>
      </c>
      <c r="I53" s="741" t="n"/>
      <c r="J53" s="741" t="n"/>
      <c r="K53" s="748">
        <f>+IFERROR(IF(COUNT(H53:J53),ROUND(SUM(H53:J53),0),""),"")</f>
        <v/>
      </c>
      <c r="L53" s="746">
        <f>+IFERROR(IF(COUNT(K53),ROUND(K53/'Shareholding Pattern'!$L$78*100,2),""),0)</f>
        <v/>
      </c>
      <c r="M53" s="745">
        <f>IF(H53="","",H53)</f>
        <v/>
      </c>
      <c r="N53" s="745" t="n"/>
      <c r="O53" s="751">
        <f>+IFERROR(IF(COUNT(M53:N53),ROUND(SUM(M53,N53),2),""),"")</f>
        <v/>
      </c>
      <c r="P53" s="746">
        <f>+IFERROR(IF(COUNT(O53),ROUND(O53/('Shareholding Pattern'!$P$79)*100,2),""),0)</f>
        <v/>
      </c>
      <c r="Q53" s="741" t="n"/>
      <c r="R53" s="741" t="n"/>
      <c r="S53" s="741" t="n"/>
      <c r="T53" s="748">
        <f>+IFERROR(IF(COUNT(Q53:S53),ROUND(SUM(Q53:S53),0),""),"")</f>
        <v/>
      </c>
      <c r="U53" s="748">
        <f>+IFERROR(IF(COUNT(K53,T53),ROUND(SUM(K53,T53),0),""),"")</f>
        <v/>
      </c>
      <c r="V53" s="746">
        <f>+IFERROR(IF(COUNT(K53,T53),ROUND(SUM(T53,K53)/SUM('Shareholding Pattern'!$L$78,'Shareholding Pattern'!$U$78)*100,2),""),0)</f>
        <v/>
      </c>
      <c r="W53" s="741" t="n">
        <v>0</v>
      </c>
      <c r="X53" s="751">
        <f>+IFERROR(IF(COUNT(W53),ROUND(SUM(W53)/SUM(K53)*100,2),""),0)</f>
        <v/>
      </c>
      <c r="Y53" s="741" t="n"/>
      <c r="Z53" s="751">
        <f>+IFERROR(IF(COUNT(Y53),ROUND(SUM(Y53)/SUM(K53)*100,2),""),0)</f>
        <v/>
      </c>
      <c r="AA53" s="741" t="n"/>
      <c r="AB53" s="751">
        <f>+IFERROR(IF(COUNT(AA53),ROUND(SUM(AA53)/SUM(K53)*100,2),""),0)</f>
        <v/>
      </c>
      <c r="AC53" s="741" t="n"/>
      <c r="AD53" s="751">
        <f>+IFERROR(IF(COUNT(AC53),ROUND(SUM(AC53)/SUM(K53)*100,2),""),0)</f>
        <v/>
      </c>
      <c r="AE53" s="748">
        <f>+IFERROR(IF(COUNT(Y53,AA53,AC53),ROUND(SUM(Y53,AA53,AC53),0),""),"")</f>
        <v/>
      </c>
      <c r="AF53" s="751">
        <f>+IFERROR(IF(COUNT(AE53),ROUND(SUM(AE53)/SUM(K53)*100,2),""),0)</f>
        <v/>
      </c>
      <c r="AG53" s="741" t="n">
        <v>0</v>
      </c>
      <c r="AH53" s="752" t="n"/>
      <c r="AI53" s="753" t="inlineStr">
        <is>
          <t>Promoter Group</t>
        </is>
      </c>
      <c r="AJ53" s="9" t="n"/>
      <c r="AK53" s="9">
        <f>IF(SUM(K53)&gt;0,1,0)</f>
        <v/>
      </c>
    </row>
    <row r="54" ht="24.75" customHeight="1">
      <c r="E54" s="48" t="n">
        <v>40</v>
      </c>
      <c r="F54" s="464" t="inlineStr">
        <is>
          <t>AMRIK SINGH</t>
        </is>
      </c>
      <c r="G54" s="461" t="inlineStr">
        <is>
          <t>AAJPS4093C</t>
        </is>
      </c>
      <c r="H54" s="741" t="n">
        <v>0</v>
      </c>
      <c r="I54" s="741" t="n"/>
      <c r="J54" s="741" t="n"/>
      <c r="K54" s="748">
        <f>+IFERROR(IF(COUNT(H54:J54),ROUND(SUM(H54:J54),0),""),"")</f>
        <v/>
      </c>
      <c r="L54" s="746">
        <f>+IFERROR(IF(COUNT(K54),ROUND(K54/'Shareholding Pattern'!$L$78*100,2),""),0)</f>
        <v/>
      </c>
      <c r="M54" s="745">
        <f>IF(H54="","",H54)</f>
        <v/>
      </c>
      <c r="N54" s="745" t="n"/>
      <c r="O54" s="751">
        <f>+IFERROR(IF(COUNT(M54:N54),ROUND(SUM(M54,N54),2),""),"")</f>
        <v/>
      </c>
      <c r="P54" s="746">
        <f>+IFERROR(IF(COUNT(O54),ROUND(O54/('Shareholding Pattern'!$P$79)*100,2),""),0)</f>
        <v/>
      </c>
      <c r="Q54" s="741" t="n"/>
      <c r="R54" s="741" t="n"/>
      <c r="S54" s="741" t="n"/>
      <c r="T54" s="748">
        <f>+IFERROR(IF(COUNT(Q54:S54),ROUND(SUM(Q54:S54),0),""),"")</f>
        <v/>
      </c>
      <c r="U54" s="748">
        <f>+IFERROR(IF(COUNT(K54,T54),ROUND(SUM(K54,T54),0),""),"")</f>
        <v/>
      </c>
      <c r="V54" s="746">
        <f>+IFERROR(IF(COUNT(K54,T54),ROUND(SUM(T54,K54)/SUM('Shareholding Pattern'!$L$78,'Shareholding Pattern'!$U$78)*100,2),""),0)</f>
        <v/>
      </c>
      <c r="W54" s="741" t="n">
        <v>0</v>
      </c>
      <c r="X54" s="751">
        <f>+IFERROR(IF(COUNT(W54),ROUND(SUM(W54)/SUM(K54)*100,2),""),0)</f>
        <v/>
      </c>
      <c r="Y54" s="741" t="n"/>
      <c r="Z54" s="751">
        <f>+IFERROR(IF(COUNT(Y54),ROUND(SUM(Y54)/SUM(K54)*100,2),""),0)</f>
        <v/>
      </c>
      <c r="AA54" s="741" t="n"/>
      <c r="AB54" s="751">
        <f>+IFERROR(IF(COUNT(AA54),ROUND(SUM(AA54)/SUM(K54)*100,2),""),0)</f>
        <v/>
      </c>
      <c r="AC54" s="741" t="n"/>
      <c r="AD54" s="751">
        <f>+IFERROR(IF(COUNT(AC54),ROUND(SUM(AC54)/SUM(K54)*100,2),""),0)</f>
        <v/>
      </c>
      <c r="AE54" s="748">
        <f>+IFERROR(IF(COUNT(Y54,AA54,AC54),ROUND(SUM(Y54,AA54,AC54),0),""),"")</f>
        <v/>
      </c>
      <c r="AF54" s="751">
        <f>+IFERROR(IF(COUNT(AE54),ROUND(SUM(AE54)/SUM(K54)*100,2),""),0)</f>
        <v/>
      </c>
      <c r="AG54" s="741" t="n">
        <v>0</v>
      </c>
      <c r="AH54" s="752" t="n"/>
      <c r="AI54" s="753" t="inlineStr">
        <is>
          <t>Promoter Group</t>
        </is>
      </c>
      <c r="AJ54" s="9" t="n"/>
      <c r="AK54" s="9">
        <f>IF(SUM(K54)&gt;0,1,0)</f>
        <v/>
      </c>
    </row>
    <row r="55" ht="24.75" customHeight="1">
      <c r="E55" s="48" t="n">
        <v>41</v>
      </c>
      <c r="F55" s="464" t="inlineStr">
        <is>
          <t>TAJINDER KAUR</t>
        </is>
      </c>
      <c r="G55" s="461" t="inlineStr">
        <is>
          <t>BVJPK8713M</t>
        </is>
      </c>
      <c r="H55" s="741" t="n">
        <v>0</v>
      </c>
      <c r="I55" s="741" t="n"/>
      <c r="J55" s="741" t="n"/>
      <c r="K55" s="748">
        <f>+IFERROR(IF(COUNT(H55:J55),ROUND(SUM(H55:J55),0),""),"")</f>
        <v/>
      </c>
      <c r="L55" s="746">
        <f>+IFERROR(IF(COUNT(K55),ROUND(K55/'Shareholding Pattern'!$L$78*100,2),""),0)</f>
        <v/>
      </c>
      <c r="M55" s="745">
        <f>IF(H55="","",H55)</f>
        <v/>
      </c>
      <c r="N55" s="745" t="n"/>
      <c r="O55" s="751">
        <f>+IFERROR(IF(COUNT(M55:N55),ROUND(SUM(M55,N55),2),""),"")</f>
        <v/>
      </c>
      <c r="P55" s="746">
        <f>+IFERROR(IF(COUNT(O55),ROUND(O55/('Shareholding Pattern'!$P$79)*100,2),""),0)</f>
        <v/>
      </c>
      <c r="Q55" s="741" t="n"/>
      <c r="R55" s="741" t="n"/>
      <c r="S55" s="741" t="n"/>
      <c r="T55" s="748">
        <f>+IFERROR(IF(COUNT(Q55:S55),ROUND(SUM(Q55:S55),0),""),"")</f>
        <v/>
      </c>
      <c r="U55" s="748">
        <f>+IFERROR(IF(COUNT(K55,T55),ROUND(SUM(K55,T55),0),""),"")</f>
        <v/>
      </c>
      <c r="V55" s="746">
        <f>+IFERROR(IF(COUNT(K55,T55),ROUND(SUM(T55,K55)/SUM('Shareholding Pattern'!$L$78,'Shareholding Pattern'!$U$78)*100,2),""),0)</f>
        <v/>
      </c>
      <c r="W55" s="741" t="n">
        <v>0</v>
      </c>
      <c r="X55" s="751">
        <f>+IFERROR(IF(COUNT(W55),ROUND(SUM(W55)/SUM(K55)*100,2),""),0)</f>
        <v/>
      </c>
      <c r="Y55" s="741" t="n"/>
      <c r="Z55" s="751">
        <f>+IFERROR(IF(COUNT(Y55),ROUND(SUM(Y55)/SUM(K55)*100,2),""),0)</f>
        <v/>
      </c>
      <c r="AA55" s="741" t="n"/>
      <c r="AB55" s="751">
        <f>+IFERROR(IF(COUNT(AA55),ROUND(SUM(AA55)/SUM(K55)*100,2),""),0)</f>
        <v/>
      </c>
      <c r="AC55" s="741" t="n"/>
      <c r="AD55" s="751">
        <f>+IFERROR(IF(COUNT(AC55),ROUND(SUM(AC55)/SUM(K55)*100,2),""),0)</f>
        <v/>
      </c>
      <c r="AE55" s="748">
        <f>+IFERROR(IF(COUNT(Y55,AA55,AC55),ROUND(SUM(Y55,AA55,AC55),0),""),"")</f>
        <v/>
      </c>
      <c r="AF55" s="751">
        <f>+IFERROR(IF(COUNT(AE55),ROUND(SUM(AE55)/SUM(K55)*100,2),""),0)</f>
        <v/>
      </c>
      <c r="AG55" s="741" t="n">
        <v>0</v>
      </c>
      <c r="AH55" s="752" t="n"/>
      <c r="AI55" s="753" t="inlineStr">
        <is>
          <t>Promoter Group</t>
        </is>
      </c>
      <c r="AJ55" s="9" t="n"/>
      <c r="AK55" s="9">
        <f>IF(SUM(K55)&gt;0,1,0)</f>
        <v/>
      </c>
    </row>
    <row r="56" hidden="1" ht="16.5" customHeight="1">
      <c r="E56" s="1" t="n"/>
      <c r="F56" s="128" t="n"/>
      <c r="G56" s="128" t="n"/>
      <c r="H56" s="128" t="n"/>
      <c r="I56" s="128" t="n"/>
      <c r="J56" s="128" t="n"/>
      <c r="K56" s="128" t="n"/>
      <c r="L56" s="128" t="n"/>
      <c r="M56" s="128" t="n"/>
      <c r="N56" s="128" t="n"/>
      <c r="O56" s="128" t="n"/>
      <c r="P56" s="128" t="n"/>
      <c r="Q56" s="128" t="n"/>
      <c r="R56" s="128" t="n"/>
      <c r="S56" s="128" t="n"/>
      <c r="T56" s="128" t="n"/>
      <c r="U56" s="128" t="n"/>
      <c r="V56" s="128" t="n"/>
      <c r="W56" s="128" t="n"/>
      <c r="X56" s="128" t="n"/>
      <c r="Y56" s="128" t="n"/>
      <c r="Z56" s="128" t="n"/>
      <c r="AA56" s="128" t="n"/>
      <c r="AB56" s="128" t="n"/>
      <c r="AC56" s="128" t="n"/>
      <c r="AD56" s="128" t="n"/>
      <c r="AE56" s="128" t="n"/>
      <c r="AF56" s="128" t="n"/>
      <c r="AG56" s="129" t="n"/>
    </row>
    <row r="57" ht="20.15" customHeight="1">
      <c r="E57" s="88" t="n"/>
      <c r="F57" s="46" t="inlineStr">
        <is>
          <t>Click here to go back</t>
        </is>
      </c>
      <c r="G57" s="46" t="inlineStr">
        <is>
          <t>Total</t>
        </is>
      </c>
      <c r="H57" s="47">
        <f>+IFERROR(IF(COUNT(H14:H56),ROUND(SUM(H14:H56),0),""),"")</f>
        <v/>
      </c>
      <c r="I57" s="47">
        <f>+IFERROR(IF(COUNT(I14:I56),ROUND(SUM(I14:I56),0),""),"")</f>
        <v/>
      </c>
      <c r="J57" s="47">
        <f>+IFERROR(IF(COUNT(J14:J56),ROUND(SUM(J14:J56),0),""),"")</f>
        <v/>
      </c>
      <c r="K57" s="47">
        <f>+IFERROR(IF(COUNT(K14:K56),ROUND(SUM(K14:K56),0),""),"")</f>
        <v/>
      </c>
      <c r="L57" s="754">
        <f>+IFERROR(IF(COUNT(K57),ROUND(K57/'Shareholding Pattern'!$L$78*100,2),""),0)</f>
        <v/>
      </c>
      <c r="M57" s="652">
        <f>+IFERROR(IF(COUNT(M14:M56),ROUND(SUM(M14:M56),0),""),"")</f>
        <v/>
      </c>
      <c r="N57" s="652">
        <f>+IFERROR(IF(COUNT(N14:N56),ROUND(SUM(N14:N56),0),""),"")</f>
        <v/>
      </c>
      <c r="O57" s="652">
        <f>+IFERROR(IF(COUNT(O14:O56),ROUND(SUM(O14:O56),0),""),"")</f>
        <v/>
      </c>
      <c r="P57" s="754">
        <f>+IFERROR(IF(COUNT(O57),ROUND(O57/('Shareholding Pattern'!$P$79)*100,2),""),0)</f>
        <v/>
      </c>
      <c r="Q57" s="47">
        <f>+IFERROR(IF(COUNT(Q14:Q56),ROUND(SUM(Q14:Q56),0),""),"")</f>
        <v/>
      </c>
      <c r="R57" s="47">
        <f>+IFERROR(IF(COUNT(R14:R56),ROUND(SUM(R14:R56),0),""),"")</f>
        <v/>
      </c>
      <c r="S57" s="47">
        <f>+IFERROR(IF(COUNT(S14:S56),ROUND(SUM(S14:S56),0),""),"")</f>
        <v/>
      </c>
      <c r="T57" s="47">
        <f>+IFERROR(IF(COUNT(T14:T56),ROUND(SUM(T14:T56),0),""),"")</f>
        <v/>
      </c>
      <c r="U57" s="47">
        <f>+IFERROR(IF(COUNT(U14:U56),ROUND(SUM(U14:U56),0),""),"")</f>
        <v/>
      </c>
      <c r="V57" s="754">
        <f>+IFERROR(IF(COUNT(K57,T57),ROUND(SUM(T57,K57)/SUM('Shareholding Pattern'!$L$78,'Shareholding Pattern'!$U$78)*100,2),""),0)</f>
        <v/>
      </c>
      <c r="W57" s="47">
        <f>+IFERROR(IF(COUNT(W14:W56),ROUND(SUM(W14:W56),0),""),"")</f>
        <v/>
      </c>
      <c r="X57" s="754">
        <f>+IFERROR(IF(COUNT(W57),ROUND(SUM(W57)/SUM(K57)*100,2),""),0)</f>
        <v/>
      </c>
      <c r="Y57" s="47">
        <f>+IFERROR(IF(COUNT(Y14:Y56),ROUND(SUM(Y14:Y56),0),""),"")</f>
        <v/>
      </c>
      <c r="Z57" s="754">
        <f>+IFERROR(IF(COUNT(Y57),ROUND(SUM(Y57)/SUM(K57)*100,2),""),0)</f>
        <v/>
      </c>
      <c r="AA57" s="47">
        <f>+IFERROR(IF(COUNT(AA14:AA56),ROUND(SUM(AA14:AA56),0),""),"")</f>
        <v/>
      </c>
      <c r="AB57" s="754">
        <f>+IFERROR(IF(COUNT(AA57),ROUND(SUM(AA57)/SUM(K57)*100,2),""),0)</f>
        <v/>
      </c>
      <c r="AC57" s="47">
        <f>+IFERROR(IF(COUNT(AC14:AC56),ROUND(SUM(AC14:AC56),0),""),"")</f>
        <v/>
      </c>
      <c r="AD57" s="754">
        <f>+IFERROR(IF(COUNT(AC57),ROUND(SUM(AC57)/SUM(K57)*100,2),""),0)</f>
        <v/>
      </c>
      <c r="AE57" s="47">
        <f>+IFERROR(IF(COUNT(AE14:AE56),ROUND(SUM(AE14:AE56),0),""),"")</f>
        <v/>
      </c>
      <c r="AF57" s="754">
        <f>+IFERROR(IF(COUNT(AE57),ROUND(SUM(AE57)/SUM(K57)*100,2),""),0)</f>
        <v/>
      </c>
      <c r="AG57" s="47">
        <f>+IFERROR(IF(COUNT(AG14:AG56),ROUND(SUM(AG14:AG56),0),""),"")</f>
        <v/>
      </c>
    </row>
  </sheetData>
  <sheetProtection selectLockedCells="0" selectUnlockedCells="0" algorithmName="SHA-512" sheet="1" objects="1" insertRows="1" insertHyperlinks="1" autoFilter="1" scenarios="1" formatColumns="1" deleteColumns="1" insertColumns="1" pivotTables="1" deleteRows="1" formatCells="1" saltValue="PwcUPN2NjrJOwNbG0WqrSQ==" formatRows="1" sort="1" spinCount="100000" hashValue="CjGaL9ulD2vW3x94f2IP5NQWs0ARyANOhnDf4uo/yYK2/it/T+JSTXcrre2flZ2mcwYdKOMRHVCUMrCBX4vaYg=="/>
  <mergeCells count="25">
    <mergeCell ref="P10:P11"/>
    <mergeCell ref="AH9:AH11"/>
    <mergeCell ref="Q9:Q11"/>
    <mergeCell ref="S9:S11"/>
    <mergeCell ref="M10:O10"/>
    <mergeCell ref="L9:L11"/>
    <mergeCell ref="W9:X10"/>
    <mergeCell ref="AC9:AD10"/>
    <mergeCell ref="F9:F11"/>
    <mergeCell ref="R9:R11"/>
    <mergeCell ref="AE9:AF10"/>
    <mergeCell ref="G9:G11"/>
    <mergeCell ref="I9:I11"/>
    <mergeCell ref="K9:K11"/>
    <mergeCell ref="M9:P9"/>
    <mergeCell ref="U9:U11"/>
    <mergeCell ref="AG9:AG11"/>
    <mergeCell ref="Y9:Z10"/>
    <mergeCell ref="AI9:AI11"/>
    <mergeCell ref="AA9:AB10"/>
    <mergeCell ref="T9:T11"/>
    <mergeCell ref="H9:H11"/>
    <mergeCell ref="J9:J11"/>
    <mergeCell ref="V9:V11"/>
    <mergeCell ref="E9:E11"/>
  </mergeCells>
  <dataValidations count="8">
    <dataValidation sqref="AG13 AG15:AG55" showDropDown="0" showInputMessage="1" showErrorMessage="1" allowBlank="1" type="whole" operator="lessThanOrEqual">
      <formula1>K13</formula1>
    </dataValidation>
    <dataValidation sqref="H13:J13 H15:J55 M13:N13 M15:N55 Q13:S13 Q15:S55" showDropDown="0" showInputMessage="1" showErrorMessage="1" allowBlank="1" type="whole" operator="greaterThanOrEqual">
      <formula1>0</formula1>
    </dataValidation>
    <dataValidation sqref="G13 G15:G55" showDropDown="0" showInputMessage="1" showErrorMessage="1" allowBlank="1" prompt="[A-Z][A-Z][A-Z][A-Z][A-Z][0-9][0-9][0-9][0-9][A-Z]_x000a__x000a_In absence of PAN write : ZZZZZ9999Z" type="textLength" operator="equal">
      <formula1>10</formula1>
    </dataValidation>
    <dataValidation sqref="AI13 AI15:AI55" showDropDown="0" showInputMessage="1" showErrorMessage="1" allowBlank="1" type="list">
      <formula1>$AZ$2:$BA$2</formula1>
    </dataValidation>
    <dataValidation sqref="W13 W15:W55" showDropDown="0" showInputMessage="1" showErrorMessage="1" allowBlank="1" type="whole" operator="lessThanOrEqual">
      <formula1>K13</formula1>
    </dataValidation>
    <dataValidation sqref="Y13 Y15:Y55" showDropDown="0" showInputMessage="1" showErrorMessage="1" allowBlank="1" type="whole" operator="lessThanOrEqual">
      <formula1>K13</formula1>
    </dataValidation>
    <dataValidation sqref="AA13 AA15:AA55" showDropDown="0" showInputMessage="1" showErrorMessage="1" allowBlank="1" type="whole" operator="lessThanOrEqual">
      <formula1>K13</formula1>
    </dataValidation>
    <dataValidation sqref="AC13 AC15:AC55" showDropDown="0" showInputMessage="1" showErrorMessage="1" allowBlank="1" type="whole" operator="lessThanOrEqual">
      <formula1>K13</formula1>
    </dataValidation>
  </dataValidations>
  <hyperlinks>
    <hyperlink ref="F57" location="'Shareholding Pattern'!F14" display="Total"/>
    <hyperlink ref="G57" location="'Shareholding Pattern'!F14"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7.xml><?xml version="1.0" encoding="utf-8"?>
<worksheet xmlns="http://schemas.openxmlformats.org/spreadsheetml/2006/main">
  <sheetPr codeName="Sheet38">
    <outlinePr summaryBelow="1" summaryRight="1"/>
    <pageSetUpPr/>
  </sheetPr>
  <dimension ref="E1:AA16"/>
  <sheetViews>
    <sheetView showGridLines="0" topLeftCell="D7" zoomScale="80" zoomScaleNormal="90" workbookViewId="0">
      <pane xSplit="2" ySplit="5" topLeftCell="F12" activePane="bottomRight" state="frozen"/>
      <selection activeCell="D7" sqref="D7"/>
      <selection pane="topRight" activeCell="F7" sqref="F7"/>
      <selection pane="bottomLeft" activeCell="D12" sqref="D12"/>
      <selection pane="bottomRight" activeCell="K22" sqref="K22"/>
    </sheetView>
  </sheetViews>
  <sheetFormatPr baseColWidth="8" defaultColWidth="0" defaultRowHeight="14.5"/>
  <cols>
    <col hidden="1" min="1" max="3"/>
    <col width="2.26953125" customWidth="1" min="4" max="4"/>
    <col width="6.81640625" bestFit="1" customWidth="1" min="5" max="5"/>
    <col width="14" customWidth="1" min="6" max="6"/>
    <col width="15.7265625" customWidth="1" min="7" max="8"/>
    <col hidden="1" width="13" customWidth="1" min="9" max="9"/>
    <col width="20.1796875" customWidth="1" min="10" max="10"/>
    <col width="18.1796875" customWidth="1" min="11" max="11"/>
    <col width="14" customWidth="1" min="12" max="12"/>
    <col width="15.7265625" customWidth="1" min="13" max="14"/>
    <col width="20.1796875" customWidth="1" min="15" max="15"/>
    <col width="18.1796875" customWidth="1" min="16" max="16"/>
    <col width="15.7265625" customWidth="1" style="63" min="17" max="18"/>
    <col width="20.7265625" customWidth="1" style="63" min="19" max="19"/>
    <col width="15.7265625" customWidth="1" style="63" min="20" max="21"/>
    <col width="31" customWidth="1" min="22" max="22"/>
    <col width="9.1796875" customWidth="1" min="23" max="23"/>
    <col hidden="1" min="24" max="27"/>
    <col hidden="1" width="9.1796875" customWidth="1" min="28" max="16384"/>
  </cols>
  <sheetData>
    <row r="1" hidden="1">
      <c r="I1" t="n">
        <v>2</v>
      </c>
      <c r="L1" t="inlineStr">
        <is>
          <t>Yes</t>
        </is>
      </c>
      <c r="M1" t="inlineStr">
        <is>
          <t>No</t>
        </is>
      </c>
      <c r="N1" t="inlineStr">
        <is>
          <t>NA</t>
        </is>
      </c>
    </row>
    <row r="2" hidden="1" ht="20.25" customHeight="1">
      <c r="F2" t="inlineStr">
        <is>
          <t>Name of SBO</t>
        </is>
      </c>
      <c r="G2" t="inlineStr">
        <is>
          <t>PAN of SBO</t>
        </is>
      </c>
      <c r="H2" t="inlineStr">
        <is>
          <t>Passport No. in case of a foreign national of SBO</t>
        </is>
      </c>
      <c r="J2" t="inlineStr">
        <is>
          <t>Nationality of SBO</t>
        </is>
      </c>
      <c r="K2" t="inlineStr">
        <is>
          <t>Nationality (Applicable in case of Any other is selected) of SBO</t>
        </is>
      </c>
      <c r="L2" t="inlineStr">
        <is>
          <t>Name of RegisteredOwner</t>
        </is>
      </c>
      <c r="M2" t="inlineStr">
        <is>
          <t>PAN of RegisteredOwner</t>
        </is>
      </c>
      <c r="N2" t="inlineStr">
        <is>
          <t>Passport No. in case of a foreign national of RegisteredOwner</t>
        </is>
      </c>
      <c r="O2" t="inlineStr">
        <is>
          <t>Nationality of RegisteredOwner</t>
        </is>
      </c>
      <c r="P2" t="inlineStr">
        <is>
          <t>Nationality (Applicable in case of Any other is selected) of RegisteredOwner</t>
        </is>
      </c>
      <c r="Q2" s="63" t="inlineStr">
        <is>
          <t>Shares</t>
        </is>
      </c>
      <c r="R2" s="63" t="inlineStr">
        <is>
          <t>Voting rights SBO</t>
        </is>
      </c>
      <c r="S2" s="63" t="inlineStr">
        <is>
          <t>Rights on distributable dividend or any other distribution</t>
        </is>
      </c>
      <c r="T2" s="63" t="inlineStr">
        <is>
          <t>Exercise of control</t>
        </is>
      </c>
      <c r="U2" s="63" t="inlineStr">
        <is>
          <t>Exercise of significant influence</t>
        </is>
      </c>
      <c r="V2" t="inlineStr">
        <is>
          <t>Date of creation / acquisition of significant beneficial interest</t>
        </is>
      </c>
    </row>
    <row r="3" hidden="1" ht="15" customHeight="1">
      <c r="AA3" s="216" t="inlineStr">
        <is>
          <t>India</t>
        </is>
      </c>
    </row>
    <row r="4" hidden="1" ht="15.75" customHeight="1">
      <c r="AA4" s="216" t="inlineStr">
        <is>
          <t>United Kingdom</t>
        </is>
      </c>
    </row>
    <row r="5" hidden="1" ht="13.5" customHeight="1">
      <c r="AA5" s="216" t="inlineStr">
        <is>
          <t>Hong Kong</t>
        </is>
      </c>
    </row>
    <row r="6" hidden="1" ht="17.25" customHeight="1">
      <c r="AA6" s="216" t="inlineStr">
        <is>
          <t>China</t>
        </is>
      </c>
    </row>
    <row r="7">
      <c r="F7" s="589" t="n"/>
      <c r="I7" s="588" t="n"/>
      <c r="AA7" s="216" t="inlineStr">
        <is>
          <t>Mauritius</t>
        </is>
      </c>
    </row>
    <row r="8">
      <c r="F8" s="637" t="n"/>
      <c r="G8" s="637" t="n"/>
      <c r="H8" s="637" t="n"/>
      <c r="I8" s="588" t="n"/>
      <c r="AA8" s="216" t="inlineStr">
        <is>
          <t>Singapore</t>
        </is>
      </c>
    </row>
    <row r="9" ht="35.15" customHeight="1">
      <c r="E9" s="476" t="inlineStr">
        <is>
          <t>Sr. No.</t>
        </is>
      </c>
      <c r="F9" s="476" t="inlineStr">
        <is>
          <t>Details of the SBO</t>
        </is>
      </c>
      <c r="G9" s="31" t="n"/>
      <c r="H9" s="31" t="n"/>
      <c r="I9" s="31" t="n"/>
      <c r="J9" s="31" t="n"/>
      <c r="K9" s="32" t="n"/>
      <c r="L9" s="476" t="inlineStr">
        <is>
          <t>Details of the registered owner</t>
        </is>
      </c>
      <c r="M9" s="31" t="n"/>
      <c r="N9" s="31" t="n"/>
      <c r="O9" s="31" t="n"/>
      <c r="P9" s="32" t="n"/>
      <c r="Q9" s="476" t="inlineStr">
        <is>
          <t>Details of holding/ exercise of right of the SBO in the reporting company, whether direct or indirect*:</t>
        </is>
      </c>
      <c r="R9" s="31" t="n"/>
      <c r="S9" s="31" t="n"/>
      <c r="T9" s="31" t="n"/>
      <c r="U9" s="32" t="n"/>
      <c r="V9" s="476" t="inlineStr">
        <is>
          <t>Date of creation / acquisition of significant beneficial interest</t>
        </is>
      </c>
      <c r="AA9" s="216" t="inlineStr">
        <is>
          <t>Japan</t>
        </is>
      </c>
    </row>
    <row r="10" ht="20.15" customHeight="1">
      <c r="E10" s="605" t="n"/>
      <c r="F10" s="476" t="inlineStr">
        <is>
          <t>Name</t>
        </is>
      </c>
      <c r="G10" s="476" t="inlineStr">
        <is>
          <t xml:space="preserve">PAN </t>
        </is>
      </c>
      <c r="H10" s="587" t="inlineStr">
        <is>
          <t>Passport No. in case of a foreign national</t>
        </is>
      </c>
      <c r="I10" s="476" t="n"/>
      <c r="J10" s="476" t="inlineStr">
        <is>
          <t>Nationality</t>
        </is>
      </c>
      <c r="K10" s="587" t="inlineStr">
        <is>
          <t>Nationality (Applicable in case of Any other is selected)</t>
        </is>
      </c>
      <c r="L10" s="476" t="inlineStr">
        <is>
          <t>Name</t>
        </is>
      </c>
      <c r="M10" s="476" t="inlineStr">
        <is>
          <t xml:space="preserve">PAN </t>
        </is>
      </c>
      <c r="N10" s="587" t="inlineStr">
        <is>
          <t>Passport No. in case of a foreign national</t>
        </is>
      </c>
      <c r="O10" s="476" t="inlineStr">
        <is>
          <t>Nationality</t>
        </is>
      </c>
      <c r="P10" s="587" t="inlineStr">
        <is>
          <t>Nationality (Applicable in case of Any other is selected)</t>
        </is>
      </c>
      <c r="Q10" s="476" t="inlineStr">
        <is>
          <t>Whether by virtue of:</t>
        </is>
      </c>
      <c r="R10" s="31" t="n"/>
      <c r="S10" s="31" t="n"/>
      <c r="T10" s="31" t="n"/>
      <c r="U10" s="32" t="n"/>
      <c r="V10" s="605" t="n"/>
      <c r="AA10" s="216" t="inlineStr">
        <is>
          <t>United States of America</t>
        </is>
      </c>
    </row>
    <row r="11" ht="47.25" customHeight="1">
      <c r="E11" s="606" t="n"/>
      <c r="F11" s="606" t="n"/>
      <c r="G11" s="606" t="n"/>
      <c r="H11" s="606" t="n"/>
      <c r="I11" s="476" t="n"/>
      <c r="J11" s="606" t="n"/>
      <c r="K11" s="606" t="n"/>
      <c r="L11" s="606" t="n"/>
      <c r="M11" s="606" t="n"/>
      <c r="N11" s="606" t="n"/>
      <c r="O11" s="606" t="n"/>
      <c r="P11" s="606" t="n"/>
      <c r="Q11" s="476" t="inlineStr">
        <is>
          <t>Shares</t>
        </is>
      </c>
      <c r="R11" s="476" t="inlineStr">
        <is>
          <t>Voting rights</t>
        </is>
      </c>
      <c r="S11" s="587" t="inlineStr">
        <is>
          <t>Rights on distributable dividend or any other distribution</t>
        </is>
      </c>
      <c r="T11" s="476" t="inlineStr">
        <is>
          <t>Exercise of control</t>
        </is>
      </c>
      <c r="U11" s="476" t="inlineStr">
        <is>
          <t>Exercise of significant influence</t>
        </is>
      </c>
      <c r="V11" s="606" t="n"/>
      <c r="AA11" s="216" t="inlineStr">
        <is>
          <t>Any other</t>
        </is>
      </c>
    </row>
    <row r="12" ht="20.15" customHeight="1">
      <c r="E12" s="214" t="n"/>
      <c r="F12" s="591" t="inlineStr">
        <is>
          <t>Significant Beneficial Owners</t>
        </is>
      </c>
      <c r="G12" s="31" t="n"/>
      <c r="H12" s="213" t="n"/>
      <c r="I12" s="213" t="n"/>
      <c r="J12" s="213" t="n"/>
      <c r="K12" s="213" t="n"/>
      <c r="L12" s="213" t="n"/>
      <c r="M12" s="213" t="n"/>
      <c r="N12" s="213" t="n"/>
      <c r="O12" s="213" t="n"/>
      <c r="P12" s="213" t="n"/>
      <c r="Q12" s="359" t="n"/>
      <c r="R12" s="359" t="n"/>
      <c r="S12" s="359" t="n"/>
      <c r="T12" s="359" t="n"/>
      <c r="U12" s="359" t="n"/>
      <c r="V12" s="215" t="n"/>
    </row>
    <row r="13" hidden="1" ht="21" customHeight="1">
      <c r="E13" s="41" t="n"/>
      <c r="F13" s="155" t="n"/>
      <c r="G13" s="155" t="n"/>
      <c r="H13" s="155" t="n"/>
      <c r="I13" s="454" t="n"/>
      <c r="J13" s="217" t="n"/>
      <c r="K13" s="155" t="n"/>
      <c r="L13" s="155" t="n"/>
      <c r="M13" s="155" t="n"/>
      <c r="N13" s="155" t="n"/>
      <c r="O13" s="218" t="n"/>
      <c r="P13" s="155" t="n"/>
      <c r="Q13" s="360" t="n"/>
      <c r="R13" s="360" t="n"/>
      <c r="S13" s="360" t="n"/>
      <c r="T13" s="64" t="n"/>
      <c r="U13" s="64" t="n"/>
      <c r="V13" s="219" t="n"/>
    </row>
    <row r="14" ht="24.75" customHeight="1">
      <c r="E14" s="30" t="n"/>
      <c r="F14" s="590" t="n"/>
      <c r="G14" s="31" t="n"/>
      <c r="H14" s="31" t="n"/>
      <c r="I14" s="590" t="n"/>
      <c r="J14" s="31" t="n"/>
      <c r="K14" s="31" t="n"/>
      <c r="L14" s="31" t="n"/>
      <c r="M14" s="31" t="n"/>
      <c r="N14" s="31" t="n"/>
      <c r="O14" s="31" t="n"/>
      <c r="P14" s="31" t="n"/>
      <c r="Q14" s="361" t="n"/>
      <c r="R14" s="361" t="n"/>
      <c r="S14" s="361" t="n"/>
      <c r="T14" s="361" t="n"/>
      <c r="U14" s="361" t="n"/>
      <c r="V14" s="32" t="n"/>
    </row>
    <row r="15" ht="24.75" customHeight="1">
      <c r="E15" s="41" t="n">
        <v>1</v>
      </c>
      <c r="F15" s="464" t="inlineStr">
        <is>
          <t>YASHPAL SHARMA</t>
        </is>
      </c>
      <c r="G15" s="464" t="inlineStr">
        <is>
          <t>AANPS5778G</t>
        </is>
      </c>
      <c r="H15" s="155" t="n"/>
      <c r="I15" s="454" t="n"/>
      <c r="J15" s="468" t="inlineStr">
        <is>
          <t>India</t>
        </is>
      </c>
      <c r="K15" s="628" t="n"/>
      <c r="L15" s="464" t="inlineStr">
        <is>
          <t>SKYWAYS AIR SERVICES LTD</t>
        </is>
      </c>
      <c r="M15" s="464" t="inlineStr">
        <is>
          <t>AABCS3895B</t>
        </is>
      </c>
      <c r="N15" s="155" t="n"/>
      <c r="O15" s="469" t="inlineStr">
        <is>
          <t>India</t>
        </is>
      </c>
      <c r="P15" s="628" t="n"/>
      <c r="Q15" s="470" t="n">
        <v>25.03</v>
      </c>
      <c r="R15" s="470" t="n">
        <v>25.03</v>
      </c>
      <c r="S15" s="470" t="n">
        <v>25.03</v>
      </c>
      <c r="T15" s="465" t="inlineStr">
        <is>
          <t>Yes</t>
        </is>
      </c>
      <c r="U15" s="465" t="inlineStr">
        <is>
          <t>Yes</t>
        </is>
      </c>
      <c r="V15" s="471" t="inlineStr">
        <is>
          <t>07-11-2020</t>
        </is>
      </c>
    </row>
    <row r="16" ht="24.75" customHeight="1">
      <c r="E16" s="41" t="n">
        <v>2</v>
      </c>
      <c r="F16" s="464" t="inlineStr">
        <is>
          <t>TARUN SHARMA</t>
        </is>
      </c>
      <c r="G16" s="464" t="inlineStr">
        <is>
          <t>BCZPS9098E</t>
        </is>
      </c>
      <c r="H16" s="155" t="n"/>
      <c r="I16" s="454" t="n"/>
      <c r="J16" s="468" t="inlineStr">
        <is>
          <t>India</t>
        </is>
      </c>
      <c r="K16" s="628" t="n"/>
      <c r="L16" s="464" t="inlineStr">
        <is>
          <t>SKYWAYS AIR SERVICES LTD</t>
        </is>
      </c>
      <c r="M16" s="464" t="inlineStr">
        <is>
          <t>AABCS3895B</t>
        </is>
      </c>
      <c r="N16" s="155" t="n"/>
      <c r="O16" s="469" t="inlineStr">
        <is>
          <t>India</t>
        </is>
      </c>
      <c r="P16" s="628" t="n"/>
      <c r="Q16" s="470" t="n">
        <v>17.49</v>
      </c>
      <c r="R16" s="470" t="n">
        <v>17.49</v>
      </c>
      <c r="S16" s="470" t="n">
        <v>17.49</v>
      </c>
      <c r="T16" s="465" t="inlineStr">
        <is>
          <t>Yes</t>
        </is>
      </c>
      <c r="U16" s="465" t="inlineStr">
        <is>
          <t>Yes</t>
        </is>
      </c>
      <c r="V16" s="471" t="inlineStr">
        <is>
          <t xml:space="preserve"> 07-11-2020</t>
        </is>
      </c>
    </row>
  </sheetData>
  <sheetProtection selectLockedCells="0" selectUnlockedCells="0" algorithmName="SHA-512" sheet="1" objects="1" insertRows="1" insertHyperlinks="1" autoFilter="1" scenarios="1" formatColumns="1" deleteColumns="1" insertColumns="1" pivotTables="1" deleteRows="1" formatCells="1" saltValue="mB7OSoW8GiLiNy8Ka28GbQ==" formatRows="1" sort="1" spinCount="100000" hashValue="MGnMZRaiWT5jprK0wtVVJooMBDozhZd+vbmZyD/H4CogKoNnVO8uDhk80ISwfu+Z9CFC8B7THmE2MPkmQ2bN2g=="/>
  <mergeCells count="19">
    <mergeCell ref="P10:P11"/>
    <mergeCell ref="G10:G11"/>
    <mergeCell ref="M10:M11"/>
    <mergeCell ref="F7:H8"/>
    <mergeCell ref="F12:G12"/>
    <mergeCell ref="F9:K9"/>
    <mergeCell ref="Q10:U10"/>
    <mergeCell ref="L10:L11"/>
    <mergeCell ref="N10:N11"/>
    <mergeCell ref="F14:H14"/>
    <mergeCell ref="Q9:U9"/>
    <mergeCell ref="K10:K11"/>
    <mergeCell ref="L9:P9"/>
    <mergeCell ref="O10:O11"/>
    <mergeCell ref="V9:V11"/>
    <mergeCell ref="J10:J11"/>
    <mergeCell ref="F10:F11"/>
    <mergeCell ref="H10:H11"/>
    <mergeCell ref="E9:E11"/>
  </mergeCells>
  <dataValidations count="3">
    <dataValidation sqref="T13:U13 T15:U16" showDropDown="0" showInputMessage="1" showErrorMessage="1" allowBlank="1" type="list">
      <formula1>$L$1:$M$1</formula1>
    </dataValidation>
    <dataValidation sqref="Q13:S13 Q15:S16" showDropDown="0" showInputMessage="1" showErrorMessage="1" allowBlank="1" prompt="Enter the value without percentage (%) symbol (.e.g. to enter 10.00%, enter it as 10.00)" type="decimal">
      <formula1>0</formula1>
      <formula2>100</formula2>
    </dataValidation>
    <dataValidation sqref="J13 J15:J16 O13 O15:O16" showDropDown="0" showInputMessage="1" showErrorMessage="1" allowBlank="1" type="list">
      <formula1>$AA$3:$AA$11</formula1>
    </dataValidation>
  </dataValidations>
  <pageMargins left="0.7" right="0.7" top="0.75" bottom="0.75" header="0.3" footer="0.3"/>
  <pageSetup orientation="portrait"/>
  <headerFooter>
    <oddHeader/>
    <oddFooter>&amp;L&amp;"Arial"&amp;8 &amp;K8585FF INTERNAL</oddFooter>
    <evenHeader/>
    <evenFooter/>
    <firstHeader/>
    <firstFooter/>
  </headerFooter>
</worksheet>
</file>

<file path=xl/worksheets/sheet8.xml><?xml version="1.0" encoding="utf-8"?>
<worksheet xmlns="http://schemas.openxmlformats.org/spreadsheetml/2006/main">
  <sheetPr codeName="Sheet3">
    <tabColor theme="7"/>
    <outlinePr summaryBelow="1" summaryRight="1"/>
    <pageSetUpPr/>
  </sheetPr>
  <dimension ref="E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baseColWidth="8" defaultColWidth="0" defaultRowHeight="14.5"/>
  <cols>
    <col hidden="1" width="5.7265625" customWidth="1" min="1"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width="20.7265625" customWidth="1" min="23" max="24"/>
    <col hidden="1" width="20.7265625" customWidth="1" min="25" max="32"/>
    <col width="20.7265625" customWidth="1" min="33" max="35"/>
    <col width="3.7265625" customWidth="1" min="36" max="36"/>
    <col hidden="1" width="9.1796875" customWidth="1" min="37" max="16384"/>
  </cols>
  <sheetData>
    <row r="1" hidden="1">
      <c r="I1" t="n">
        <v>0</v>
      </c>
      <c r="AL1">
        <f>SUM(AK1:AK65531)</f>
        <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Reason for not providing PAN</t>
        </is>
      </c>
      <c r="AI2" t="inlineStr">
        <is>
          <t>Shareholder type</t>
        </is>
      </c>
      <c r="AZ2" t="inlineStr">
        <is>
          <t>Promoter</t>
        </is>
      </c>
      <c r="BA2" t="inlineStr">
        <is>
          <t>Promoter Group</t>
        </is>
      </c>
    </row>
    <row r="3" hidden="1"/>
    <row r="4" hidden="1"/>
    <row r="5" hidden="1"/>
    <row r="6" hidden="1"/>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and Convertible Securities etc.) (XI)=(VII+X)</t>
        </is>
      </c>
      <c r="V9" s="476" t="inlineStr">
        <is>
          <t>Shareholding , as a % assuming full conversion of convertible securities ( as a percentage of diluted share capital)
(XII)= (VII)+(X)
As a % of (A+B+C2)</t>
        </is>
      </c>
      <c r="W9" s="476" t="inlineStr">
        <is>
          <t>Number of Locked in shares
(XIII)</t>
        </is>
      </c>
      <c r="X9" s="636" t="n"/>
      <c r="Y9" s="476" t="inlineStr">
        <is>
          <t>Number of Shares pledged
(XIV)</t>
        </is>
      </c>
      <c r="Z9" s="636" t="n"/>
      <c r="AA9" s="476" t="inlineStr">
        <is>
          <t>Non-Disposal Undertaking
(XV)</t>
        </is>
      </c>
      <c r="AB9" s="636" t="n"/>
      <c r="AC9" s="476" t="inlineStr">
        <is>
          <t>Other encumbrances, if any
(XVI)</t>
        </is>
      </c>
      <c r="AD9" s="636" t="n"/>
      <c r="AE9" s="476" t="inlineStr">
        <is>
          <t>Total Number of Shares encumbered
(XVII) = (XIV+XV+XVI)</t>
        </is>
      </c>
      <c r="AF9" s="636" t="n"/>
      <c r="AG9" s="476" t="inlineStr">
        <is>
          <t>Number of equity shares held in dematerialized form 
(XVIII)</t>
        </is>
      </c>
      <c r="AH9" s="476" t="inlineStr">
        <is>
          <t>Reason for not providing PAN</t>
        </is>
      </c>
      <c r="AI9" s="476" t="inlineStr">
        <is>
          <t>Shareholder type</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7" t="n"/>
      <c r="Z10" s="135" t="n"/>
      <c r="AA10" s="67" t="n"/>
      <c r="AB10" s="135" t="n"/>
      <c r="AC10" s="67" t="n"/>
      <c r="AD10" s="135" t="n"/>
      <c r="AE10" s="67" t="n"/>
      <c r="AF10" s="135" t="n"/>
      <c r="AG10" s="605" t="n"/>
      <c r="AH10" s="605" t="n"/>
      <c r="AI10" s="605" t="n"/>
    </row>
    <row r="11" ht="78.75" customHeight="1">
      <c r="E11" s="606" t="n"/>
      <c r="F11" s="606" t="n"/>
      <c r="G11" s="606" t="n"/>
      <c r="H11" s="606" t="n"/>
      <c r="I11" s="606" t="n"/>
      <c r="J11" s="606" t="n"/>
      <c r="K11" s="606" t="n"/>
      <c r="L11" s="606" t="n"/>
      <c r="M11" s="476" t="inlineStr">
        <is>
          <t>Class
eg:X</t>
        </is>
      </c>
      <c r="N11" s="476" t="inlineStr">
        <is>
          <t>Class
eg:Y</t>
        </is>
      </c>
      <c r="O11" s="476" t="inlineStr">
        <is>
          <t>Total</t>
        </is>
      </c>
      <c r="P11" s="606" t="n"/>
      <c r="Q11" s="606" t="n"/>
      <c r="R11" s="606" t="n"/>
      <c r="S11" s="606" t="n"/>
      <c r="T11" s="606" t="n"/>
      <c r="U11" s="606" t="n"/>
      <c r="V11" s="606" t="n"/>
      <c r="W11" s="476" t="inlineStr">
        <is>
          <t>No.
(a)</t>
        </is>
      </c>
      <c r="X11" s="476" t="inlineStr">
        <is>
          <t>As a % of total Shares held
(b)</t>
        </is>
      </c>
      <c r="Y11" s="493"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606" t="n"/>
      <c r="AH11" s="606" t="n"/>
      <c r="AI11" s="606" t="n"/>
    </row>
    <row r="12" ht="19.5" customFormat="1" customHeight="1" s="187">
      <c r="E12" s="7" t="inlineStr">
        <is>
          <t>A1(b)</t>
        </is>
      </c>
      <c r="F12" s="65" t="inlineStr">
        <is>
          <t>Central  Government/ State Government(s)</t>
        </is>
      </c>
      <c r="G12" s="400" t="n"/>
      <c r="H12" s="188" t="n"/>
      <c r="I12" s="188" t="n"/>
      <c r="J12" s="188" t="n"/>
      <c r="K12" s="188" t="n"/>
      <c r="L12" s="188" t="n"/>
      <c r="M12" s="188" t="n"/>
      <c r="N12" s="188" t="n"/>
      <c r="O12" s="188" t="n"/>
      <c r="P12" s="188" t="n"/>
      <c r="Q12" s="188" t="n"/>
      <c r="R12" s="188" t="n"/>
      <c r="S12" s="188" t="n"/>
      <c r="T12" s="188" t="n"/>
      <c r="U12" s="188" t="n"/>
      <c r="V12" s="188" t="n"/>
      <c r="W12" s="188" t="n"/>
      <c r="X12" s="188" t="n"/>
      <c r="Y12" s="188" t="n"/>
      <c r="Z12" s="188" t="n"/>
      <c r="AA12" s="188" t="n"/>
      <c r="AB12" s="188" t="n"/>
      <c r="AC12" s="188" t="n"/>
      <c r="AD12" s="188" t="n"/>
      <c r="AE12" s="188" t="n"/>
      <c r="AF12" s="188" t="n"/>
      <c r="AG12" s="188" t="n"/>
      <c r="AH12" s="188" t="n"/>
      <c r="AI12" s="189" t="n"/>
    </row>
    <row r="13" hidden="1" ht="18" customFormat="1" customHeight="1" s="9">
      <c r="E13" s="48" t="n"/>
      <c r="F13" s="57" t="n"/>
      <c r="G13" s="8" t="n"/>
      <c r="H13" s="740" t="n"/>
      <c r="I13" s="741" t="n"/>
      <c r="J13" s="741" t="n"/>
      <c r="K13" s="742">
        <f>+IFERROR(IF(COUNT(H13:J13),ROUND(SUM(H13:J13),0),""),"")</f>
        <v/>
      </c>
      <c r="L13" s="743">
        <f>+IFERROR(IF(COUNT(K13),ROUND(K13/'Shareholding Pattern'!$L$78*100,2),""),0)</f>
        <v/>
      </c>
      <c r="M13" s="744">
        <f>IF(H13="","",H13)</f>
        <v/>
      </c>
      <c r="N13" s="745" t="n"/>
      <c r="O13" s="746">
        <f>+IFERROR(IF(COUNT(M13:N13),ROUND(SUM(M13,N13),2),""),"")</f>
        <v/>
      </c>
      <c r="P13" s="743">
        <f>+IFERROR(IF(COUNT(O13),ROUND(O13/('Shareholding Pattern'!$P$79)*100,2),""),0)</f>
        <v/>
      </c>
      <c r="Q13" s="741" t="n"/>
      <c r="R13" s="741" t="n"/>
      <c r="S13" s="741" t="n"/>
      <c r="T13" s="747">
        <f>+IFERROR(IF(COUNT(Q13:S13),ROUND(SUM(Q13:S13),0),""),"")</f>
        <v/>
      </c>
      <c r="U13" s="747">
        <f>+IFERROR(IF(COUNT(K13,T13),ROUND(SUM(K13,T13),0),""),"")</f>
        <v/>
      </c>
      <c r="V13" s="743">
        <f>+IFERROR(IF(COUNT(K13,T13),ROUND(SUM(T13,K13)/SUM('Shareholding Pattern'!$L$78,'Shareholding Pattern'!$U$78)*100,2),""),0)</f>
        <v/>
      </c>
      <c r="W13" s="741" t="n"/>
      <c r="X13" s="743">
        <f>+IFERROR(IF(COUNT(W13),ROUND(SUM(W13)/SUM(K13)*100,2),""),0)</f>
        <v/>
      </c>
      <c r="Y13" s="741" t="n"/>
      <c r="Z13" s="743">
        <f>+IFERROR(IF(COUNT(Y13),ROUND(SUM(Y13)/SUM(K13)*100,2),""),0)</f>
        <v/>
      </c>
      <c r="AA13" s="741" t="n"/>
      <c r="AB13" s="743">
        <f>+IFERROR(IF(COUNT(AA13),ROUND(SUM(AA13)/SUM(K13)*100,2),""),0)</f>
        <v/>
      </c>
      <c r="AC13" s="741" t="n"/>
      <c r="AD13" s="743">
        <f>+IFERROR(IF(COUNT(AC13),ROUND(SUM(AC13)/SUM(K13)*100,2),""),0)</f>
        <v/>
      </c>
      <c r="AE13" s="748">
        <f>+IFERROR(IF(COUNT(Y13,AA13,AC13),ROUND(SUM(Y13,AA13,AC13),0),""),"")</f>
        <v/>
      </c>
      <c r="AF13" s="743">
        <f>+IFERROR(IF(COUNT(AE13),ROUND(SUM(AE13)/SUM(K13)*100,2),""),0)</f>
        <v/>
      </c>
      <c r="AG13" s="740" t="n"/>
      <c r="AH13" s="749" t="n"/>
      <c r="AI13" s="750" t="n"/>
      <c r="AK13" s="9">
        <f>IF(SUM(K13)&gt;0,1,0)</f>
        <v/>
      </c>
      <c r="AL13" s="9">
        <f>IF(COUNT(K13:$K$15000)=0,"",SUM(AK1:AK65532))</f>
        <v/>
      </c>
    </row>
    <row r="14" ht="25.5" customFormat="1" customHeight="1" s="187">
      <c r="E14" s="184" t="n"/>
      <c r="F14" s="185" t="n"/>
      <c r="G14" s="185" t="n"/>
      <c r="H14" s="185" t="n"/>
      <c r="I14" s="185" t="n"/>
      <c r="J14" s="185" t="n"/>
      <c r="K14" s="185" t="n"/>
      <c r="L14" s="185" t="n"/>
      <c r="M14" s="185" t="n"/>
      <c r="N14" s="185" t="n"/>
      <c r="O14" s="185" t="n"/>
      <c r="P14" s="185" t="n"/>
      <c r="Q14" s="185" t="n"/>
      <c r="R14" s="185" t="n"/>
      <c r="S14" s="185" t="n"/>
      <c r="T14" s="185" t="n"/>
      <c r="U14" s="185" t="n"/>
      <c r="V14" s="185" t="n"/>
      <c r="W14" s="185" t="n"/>
      <c r="X14" s="185" t="n"/>
      <c r="Y14" s="185" t="n"/>
      <c r="Z14" s="185" t="n"/>
      <c r="AA14" s="185" t="n"/>
      <c r="AB14" s="185" t="n"/>
      <c r="AC14" s="185" t="n"/>
      <c r="AD14" s="185" t="n"/>
      <c r="AE14" s="185" t="n"/>
      <c r="AF14" s="185" t="n"/>
      <c r="AG14" s="185" t="n"/>
      <c r="AH14" s="185" t="n"/>
      <c r="AI14" s="186" t="n"/>
    </row>
    <row r="15" hidden="1" ht="25" customHeight="1">
      <c r="E15" s="10" t="n"/>
      <c r="F15" s="589" t="n"/>
      <c r="G15" s="589" t="n"/>
      <c r="H15" s="589" t="n"/>
      <c r="I15" s="126" t="n"/>
      <c r="J15" s="126" t="n"/>
      <c r="K15" s="126" t="n"/>
      <c r="L15" s="589" t="n"/>
      <c r="M15" s="589" t="n"/>
      <c r="N15" s="589" t="n"/>
      <c r="O15" s="589" t="n"/>
      <c r="P15" s="589" t="n"/>
      <c r="Q15" s="589" t="n"/>
      <c r="R15" s="589" t="n"/>
      <c r="S15" s="589" t="n"/>
      <c r="T15" s="589" t="n"/>
      <c r="U15" s="589" t="n"/>
      <c r="V15" s="589" t="n"/>
      <c r="W15" s="589" t="n"/>
      <c r="X15" s="589" t="n"/>
      <c r="Y15" s="589" t="n"/>
      <c r="Z15" s="589" t="n"/>
      <c r="AA15" s="589" t="n"/>
      <c r="AB15" s="589" t="n"/>
      <c r="AC15" s="589" t="n"/>
      <c r="AD15" s="589" t="n"/>
      <c r="AE15" s="589" t="n"/>
      <c r="AF15" s="589" t="n"/>
      <c r="AG15" s="32" t="n"/>
    </row>
    <row r="16" ht="20.15" customHeight="1">
      <c r="E16" s="87" t="n"/>
      <c r="F16" s="46" t="inlineStr">
        <is>
          <t>Click here to go back</t>
        </is>
      </c>
      <c r="G16" s="46" t="inlineStr">
        <is>
          <t>Total</t>
        </is>
      </c>
      <c r="H16" s="47">
        <f>+IFERROR(IF(COUNT(H14:H15),ROUND(SUM(H14:H15),0),""),"")</f>
        <v/>
      </c>
      <c r="I16" s="47">
        <f>+IFERROR(IF(COUNT(I14:I15),ROUND(SUM(I14:I15),0),""),"")</f>
        <v/>
      </c>
      <c r="J16" s="47">
        <f>+IFERROR(IF(COUNT(J14:J15),ROUND(SUM(J14:J15),0),""),"")</f>
        <v/>
      </c>
      <c r="K16" s="755">
        <f>+IFERROR(IF(COUNT(H16:J16),ROUND(SUM(H16:J16),0),""),"")</f>
        <v/>
      </c>
      <c r="L16" s="754">
        <f>+IFERROR(IF(COUNT(K16),ROUND(K16/'Shareholding Pattern'!$L$78*100,2),""),0)</f>
        <v/>
      </c>
      <c r="M16" s="652">
        <f>+IFERROR(IF(COUNT(M14:M15),ROUND(SUM(M14:M15),0),""),"")</f>
        <v/>
      </c>
      <c r="N16" s="652">
        <f>+IFERROR(IF(COUNT(N14:N15),ROUND(SUM(N14:N15),0),""),"")</f>
        <v/>
      </c>
      <c r="O16" s="730">
        <f>+IFERROR(IF(COUNT(M16:N16),ROUND(SUM(M16,N16),2),""),"")</f>
        <v/>
      </c>
      <c r="P16" s="754">
        <f>+IFERROR(IF(COUNT(O16),ROUND(O16/('Shareholding Pattern'!$P$79)*100,2),""),0)</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Pattern'!$U$78)*100,2),""),0)</f>
        <v/>
      </c>
      <c r="W16" s="47">
        <f>+IFERROR(IF(COUNT(W14:W15),ROUND(SUM(W14:W15),0),""),"")</f>
        <v/>
      </c>
      <c r="X16" s="754">
        <f>+IFERROR(IF(COUNT(W16),ROUND(SUM(W16)/SUM(K16)*100,2),""),0)</f>
        <v/>
      </c>
      <c r="Y16" s="47">
        <f>+IFERROR(IF(COUNT(Y14:Y15),ROUND(SUM(Y14:Y15),0),""),"")</f>
        <v/>
      </c>
      <c r="Z16" s="754">
        <f>+IFERROR(IF(COUNT(Y16),ROUND(SUM(Y16)/SUM(K16)*100,2),""),0)</f>
        <v/>
      </c>
      <c r="AA16" s="47">
        <f>+IFERROR(IF(COUNT(AA14:AA15),ROUND(SUM(AA14:AA15),0),""),"")</f>
        <v/>
      </c>
      <c r="AB16" s="754">
        <f>+IFERROR(IF(COUNT(AA16),ROUND(SUM(AA16)/SUM(K16)*100,2),""),0)</f>
        <v/>
      </c>
      <c r="AC16" s="47">
        <f>+IFERROR(IF(COUNT(AC14:AC15),ROUND(SUM(AC14:AC15),0),""),"")</f>
        <v/>
      </c>
      <c r="AD16" s="754">
        <f>+IFERROR(IF(COUNT(AC16),ROUND(SUM(AC16)/SUM(K16)*100,2),""),0)</f>
        <v/>
      </c>
      <c r="AE16" s="47">
        <f>+IFERROR(IF(COUNT(AE14:AE15),ROUND(SUM(AE14:AE15),0),""),"")</f>
        <v/>
      </c>
      <c r="AF16" s="754">
        <f>+IFERROR(IF(COUNT(AE16),ROUND(SUM(AE16)/SUM(K16)*100,2),""),0)</f>
        <v/>
      </c>
      <c r="AG16" s="47">
        <f>+IFERROR(IF(COUNT(AG14:AG15),ROUND(SUM(AG14:AG15),0),""),"")</f>
        <v/>
      </c>
    </row>
  </sheetData>
  <sheetProtection selectLockedCells="0" selectUnlockedCells="0" algorithmName="SHA-512" sheet="1" objects="1" insertRows="1" insertHyperlinks="1" autoFilter="1" scenarios="1" formatColumns="1" deleteColumns="1" insertColumns="1" pivotTables="1" deleteRows="1" formatCells="1" saltValue="IsWUogORHEdw5Mq2C/6g0Q==" formatRows="1" sort="1" spinCount="100000" hashValue="Jy/DlxluC1IHJ6OiKmpf3+YhB7zjoXEyY/MBFRhD4TSy9Mq1fa+Emw2qigcmnLJB3E+WUjfmSw26wfcQ+s+wlg=="/>
  <mergeCells count="25">
    <mergeCell ref="P10:P11"/>
    <mergeCell ref="AH9:AH11"/>
    <mergeCell ref="Q9:Q11"/>
    <mergeCell ref="S9:S11"/>
    <mergeCell ref="M10:O10"/>
    <mergeCell ref="L9:L11"/>
    <mergeCell ref="W9:X10"/>
    <mergeCell ref="AC9:AD10"/>
    <mergeCell ref="F9:F11"/>
    <mergeCell ref="R9:R11"/>
    <mergeCell ref="G9:G11"/>
    <mergeCell ref="AE9:AF10"/>
    <mergeCell ref="I9:I11"/>
    <mergeCell ref="K9:K11"/>
    <mergeCell ref="M9:P9"/>
    <mergeCell ref="U9:U11"/>
    <mergeCell ref="AG9:AG11"/>
    <mergeCell ref="Y9:Z10"/>
    <mergeCell ref="AI9:AI11"/>
    <mergeCell ref="H9:H11"/>
    <mergeCell ref="T9:T11"/>
    <mergeCell ref="AA9:AB10"/>
    <mergeCell ref="J9:J11"/>
    <mergeCell ref="V9:V11"/>
    <mergeCell ref="E9:E11"/>
  </mergeCells>
  <dataValidations count="9">
    <dataValidation sqref="AG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L13" showDropDown="0" showInputMessage="1" showErrorMessage="1" allowBlank="1" type="decimal" operator="lessThanOrEqual">
      <formula1>1</formula1>
    </dataValidation>
    <dataValidation sqref="AI13" showDropDown="0" showInputMessage="1" showErrorMessage="1" allowBlank="1" type="list">
      <formula1>$AZ$2:$BA$2</formula1>
    </dataValidation>
    <dataValidation sqref="W13" showDropDown="0" showInputMessage="1" showErrorMessage="1" allowBlank="1" type="whole" operator="lessThanOrEqual">
      <formula1>K13</formula1>
    </dataValidation>
    <dataValidation sqref="Y13" showDropDown="0" showInputMessage="1" showErrorMessage="1" allowBlank="1" type="whole" operator="lessThanOrEqual">
      <formula1>K13</formula1>
    </dataValidation>
    <dataValidation sqref="AA13" showDropDown="0" showInputMessage="1" showErrorMessage="1" allowBlank="1" type="whole" operator="lessThanOrEqual">
      <formula1>K13</formula1>
    </dataValidation>
    <dataValidation sqref="AC13" showDropDown="0" showInputMessage="1" showErrorMessage="1" allowBlank="1" type="whole" operator="lessThanOrEqual">
      <formula1>K13</formula1>
    </dataValidation>
  </dataValidations>
  <hyperlinks>
    <hyperlink ref="F16" location="'Shareholding Pattern'!F15" display="Total"/>
    <hyperlink ref="G16" location="'Shareholding Pattern'!F15" display="Total"/>
  </hyperlinks>
  <pageMargins left="0.7" right="0.7" top="0.75" bottom="0.75" header="0.3" footer="0.3"/>
  <pageSetup orientation="portrait"/>
  <headerFooter>
    <oddHeader/>
    <oddFooter>&amp;L&amp;"Arial"&amp;8 &amp;K8585FF INTERNAL</oddFooter>
    <evenHeader/>
    <evenFooter/>
    <firstHeader/>
    <firstFooter/>
  </headerFooter>
</worksheet>
</file>

<file path=xl/worksheets/sheet9.xml><?xml version="1.0" encoding="utf-8"?>
<worksheet xmlns="http://schemas.openxmlformats.org/spreadsheetml/2006/main">
  <sheetPr codeName="Sheet4">
    <tabColor theme="7"/>
    <outlinePr summaryBelow="1" summaryRight="1"/>
    <pageSetUpPr/>
  </sheetPr>
  <dimension ref="E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baseColWidth="8" defaultColWidth="0" defaultRowHeight="14.5"/>
  <cols>
    <col hidden="1" width="2.26953125" customWidth="1" min="1" max="1"/>
    <col hidden="1" width="1.54296875" customWidth="1" min="2" max="2"/>
    <col hidden="1" width="1.7265625" customWidth="1" min="3" max="3"/>
    <col width="2.26953125" customWidth="1" min="4" max="4"/>
    <col width="8.7265625" customWidth="1" min="5" max="5"/>
    <col width="35.7265625" customWidth="1" min="6" max="6"/>
    <col width="13.7265625" customWidth="1" min="7" max="7"/>
    <col width="20.7265625" customWidth="1" min="8" max="8"/>
    <col hidden="1" width="20.7265625" customWidth="1" min="9" max="10"/>
    <col width="20.7265625" customWidth="1" min="11" max="13"/>
    <col hidden="1" width="20.7265625" customWidth="1" min="14" max="14"/>
    <col width="20.7265625" customWidth="1" min="15" max="16"/>
    <col hidden="1" width="20.7265625" customWidth="1" min="17" max="20"/>
    <col width="20.7265625" customWidth="1" min="21" max="21"/>
    <col width="25.7265625" customWidth="1" min="22" max="22"/>
    <col width="20.7265625" customWidth="1" min="23" max="24"/>
    <col hidden="1" width="20.7265625" customWidth="1" min="25" max="32"/>
    <col width="20.7265625" customWidth="1" min="33" max="35"/>
    <col width="3.7265625" customWidth="1" min="36" max="36"/>
    <col hidden="1" width="5.7265625" customWidth="1" min="37" max="38"/>
    <col hidden="1" width="1.81640625" customWidth="1" min="39" max="16384"/>
  </cols>
  <sheetData>
    <row r="1" hidden="1">
      <c r="I1" t="n">
        <v>0</v>
      </c>
    </row>
    <row r="2" hidden="1">
      <c r="F2" t="inlineStr">
        <is>
          <t>Name of shareholder</t>
        </is>
      </c>
      <c r="G2" t="inlineStr">
        <is>
          <t>Permanent account number of shareholder</t>
        </is>
      </c>
      <c r="H2" t="inlineStr">
        <is>
          <t>Number of fully paid up equity shares</t>
        </is>
      </c>
      <c r="I2" t="inlineStr">
        <is>
          <t>Number of partly paid-up equity shares</t>
        </is>
      </c>
      <c r="J2" t="inlineStr">
        <is>
          <t>Number of shares underlying outstanding depository receipts</t>
        </is>
      </c>
      <c r="K2" t="inlineStr">
        <is>
          <t>Total number of shares</t>
        </is>
      </c>
      <c r="L2" t="inlineStr">
        <is>
          <t>Shareholding as a percentage of total number of shares held by promoters and public shareholders and custodians or DR holders</t>
        </is>
      </c>
      <c r="M2" t="inlineStr">
        <is>
          <t>Number of voting rights held by same class of securities</t>
        </is>
      </c>
      <c r="N2" t="inlineStr">
        <is>
          <t>Number of voting rights held by differential voting rights</t>
        </is>
      </c>
      <c r="O2" t="inlineStr">
        <is>
          <t>Total Number of voting rights</t>
        </is>
      </c>
      <c r="P2" t="inlineStr">
        <is>
          <t>Percentage of total number of voting rights</t>
        </is>
      </c>
      <c r="Q2" t="inlineStr">
        <is>
          <t>Number of shares underlying outstanding convertible securities</t>
        </is>
      </c>
      <c r="R2" t="inlineStr">
        <is>
          <t>Number of shares underlying outstanding warrants</t>
        </is>
      </c>
      <c r="S2" t="inlineStr">
        <is>
          <t>Number Of Outstanding ESOP Granted</t>
        </is>
      </c>
      <c r="T2" t="inlineStr">
        <is>
          <t>Total Number of shares underlying outstanding convertible securities, warrants and ESOP</t>
        </is>
      </c>
      <c r="U2" t="inlineStr">
        <is>
          <t>Total number of shares on fully diluted basis including warrants, ESOP and convertible securities</t>
        </is>
      </c>
      <c r="V2" t="inlineStr">
        <is>
          <t>Total shareholding as a percentage assuming full conversion of convertible securities, warrants and ESOP</t>
        </is>
      </c>
      <c r="W2" t="inlineStr">
        <is>
          <t xml:space="preserve">Number of the locked-in-shares </t>
        </is>
      </c>
      <c r="X2" t="inlineStr">
        <is>
          <t>Locked-in-shares as a percentage of total number of shares</t>
        </is>
      </c>
      <c r="Y2" t="inlineStr">
        <is>
          <t>Number of shares encumbered under pledged</t>
        </is>
      </c>
      <c r="Z2" t="inlineStr">
        <is>
          <t>Encumbered share under pledged as percentage of total number of shares</t>
        </is>
      </c>
      <c r="AA2" t="inlineStr">
        <is>
          <t>Number of shares encumbered under non disposal undertaking</t>
        </is>
      </c>
      <c r="AB2" t="inlineStr">
        <is>
          <t>Encumbered share under non disposal undertaking as percentage of total number of shares</t>
        </is>
      </c>
      <c r="AC2" t="inlineStr">
        <is>
          <t>Number of shares encumbered under other encumbrances</t>
        </is>
      </c>
      <c r="AD2" t="inlineStr">
        <is>
          <t>Encumbered share under other encumbrances as percentage of total number of shares</t>
        </is>
      </c>
      <c r="AE2" t="inlineStr">
        <is>
          <t>Total number of shares encumbered</t>
        </is>
      </c>
      <c r="AF2" t="inlineStr">
        <is>
          <t>Encumbered shares held as percentage of total number of shares</t>
        </is>
      </c>
      <c r="AG2" t="inlineStr">
        <is>
          <t>Number of equity shares held in dematerialized form</t>
        </is>
      </c>
      <c r="AH2" t="inlineStr">
        <is>
          <t>Reason for not providing PAN</t>
        </is>
      </c>
      <c r="AI2" t="inlineStr">
        <is>
          <t>Shareholder type</t>
        </is>
      </c>
      <c r="AZ2" t="inlineStr">
        <is>
          <t>Promoter</t>
        </is>
      </c>
      <c r="BA2" t="inlineStr">
        <is>
          <t>Promoter Group</t>
        </is>
      </c>
    </row>
    <row r="3" hidden="1"/>
    <row r="4" hidden="1"/>
    <row r="5" hidden="1"/>
    <row r="6" hidden="1"/>
    <row r="7">
      <c r="AZ7" t="inlineStr">
        <is>
          <t>Trusts</t>
        </is>
      </c>
    </row>
    <row r="8">
      <c r="AZ8" t="inlineStr">
        <is>
          <t>HUF</t>
        </is>
      </c>
    </row>
    <row r="9" ht="29.25" customHeight="1">
      <c r="E9" s="476" t="inlineStr">
        <is>
          <t>Sr. No.</t>
        </is>
      </c>
      <c r="F9" s="476" t="inlineStr">
        <is>
          <t>Name
of the 
Shareholders
     (I)</t>
        </is>
      </c>
      <c r="G9" s="476" t="inlineStr">
        <is>
          <t>PAN 
(II)</t>
        </is>
      </c>
      <c r="H9" s="476" t="inlineStr">
        <is>
          <t>No. of fully paid up equity shares held
(IV)</t>
        </is>
      </c>
      <c r="I9" s="476" t="inlineStr">
        <is>
          <t>No. Of Partly paid-up equity shares held
(V)</t>
        </is>
      </c>
      <c r="J9" s="476" t="inlineStr">
        <is>
          <t>No. Of shares underlying Depository Receipts
(VI)</t>
        </is>
      </c>
      <c r="K9" s="476" t="inlineStr">
        <is>
          <t>Total nos. shares
held
(VII) = (IV)+(V)+ (VI)</t>
        </is>
      </c>
      <c r="L9" s="476" t="inlineStr">
        <is>
          <t>Shareholding as a % of total no. of shares (calculated as per SCRR, 1957)
(VIII)
As a % of (A+B+C2)</t>
        </is>
      </c>
      <c r="M9" s="476" t="inlineStr">
        <is>
          <t>Number of Voting Rights held in each class of securities
(IX)</t>
        </is>
      </c>
      <c r="N9" s="31" t="n"/>
      <c r="O9" s="31" t="n"/>
      <c r="P9" s="32" t="n"/>
      <c r="Q9" s="493" t="inlineStr">
        <is>
          <t>No. Of Shares Underlying Outstanding convertible securities
(XA)</t>
        </is>
      </c>
      <c r="R9" s="493" t="inlineStr">
        <is>
          <t>No. of Shares Underlying Outstanding Warrants
(XB)</t>
        </is>
      </c>
      <c r="S9" s="493" t="inlineStr">
        <is>
          <t>No. Of Outstanding ESOP Granted
(XC)</t>
        </is>
      </c>
      <c r="T9" s="493" t="inlineStr">
        <is>
          <t>No. of Shares Underlying Outstanding convertible securities, No. of Warrants and ESOP etc.
(X) = (XA+XB+XC)</t>
        </is>
      </c>
      <c r="U9" s="493" t="inlineStr">
        <is>
          <t>Total No. of shares on fully diluted basis (including warrants and Convertible Securities etc.) (XI)=(VII+X)</t>
        </is>
      </c>
      <c r="V9" s="476" t="inlineStr">
        <is>
          <t>Shareholding , as a % assuming full conversion of convertible securities (as a percentage of diluted share capital)
(XII)= (VII)+(X)
As a % of (A+B+C2)</t>
        </is>
      </c>
      <c r="W9" s="476" t="inlineStr">
        <is>
          <t>Number of Locked in shares
(XIII)</t>
        </is>
      </c>
      <c r="X9" s="636" t="n"/>
      <c r="Y9" s="476" t="inlineStr">
        <is>
          <t>Number of Shares pledged
(XIV)</t>
        </is>
      </c>
      <c r="Z9" s="636" t="n"/>
      <c r="AA9" s="476" t="inlineStr">
        <is>
          <t>Non-Disposal Undertaking
(XV)</t>
        </is>
      </c>
      <c r="AB9" s="636" t="n"/>
      <c r="AC9" s="476" t="inlineStr">
        <is>
          <t>Other encumbrances, if any
(XVI)</t>
        </is>
      </c>
      <c r="AD9" s="636" t="n"/>
      <c r="AE9" s="476" t="inlineStr">
        <is>
          <t>Total Number of Shares encumbered
(XVII) = (XIV+XV+XVI)</t>
        </is>
      </c>
      <c r="AF9" s="636" t="n"/>
      <c r="AG9" s="476" t="inlineStr">
        <is>
          <t>Number of equity shares held in dematerialized form 
(XVIII)</t>
        </is>
      </c>
      <c r="AH9" s="476" t="inlineStr">
        <is>
          <t>Reason for not providing PAN</t>
        </is>
      </c>
      <c r="AI9" s="476" t="inlineStr">
        <is>
          <t>Shareholder type</t>
        </is>
      </c>
      <c r="AZ9" t="inlineStr">
        <is>
          <t>Societies</t>
        </is>
      </c>
    </row>
    <row r="10" ht="31.5" customHeight="1">
      <c r="E10" s="605" t="n"/>
      <c r="F10" s="605" t="n"/>
      <c r="G10" s="605" t="n"/>
      <c r="H10" s="605" t="n"/>
      <c r="I10" s="605" t="n"/>
      <c r="J10" s="605" t="n"/>
      <c r="K10" s="605" t="n"/>
      <c r="L10" s="605" t="n"/>
      <c r="M10" s="476" t="inlineStr">
        <is>
          <t>No of Voting (XIV)
Rights</t>
        </is>
      </c>
      <c r="N10" s="31" t="n"/>
      <c r="O10" s="32" t="n"/>
      <c r="P10" s="476" t="inlineStr">
        <is>
          <t>Total as
a % of
Total
Voting
rights</t>
        </is>
      </c>
      <c r="Q10" s="605" t="n"/>
      <c r="R10" s="605" t="n"/>
      <c r="S10" s="605" t="n"/>
      <c r="T10" s="605" t="n"/>
      <c r="U10" s="605" t="n"/>
      <c r="V10" s="605" t="n"/>
      <c r="W10" s="67" t="n"/>
      <c r="X10" s="135" t="n"/>
      <c r="Y10" s="67" t="n"/>
      <c r="Z10" s="135" t="n"/>
      <c r="AA10" s="67" t="n"/>
      <c r="AB10" s="135" t="n"/>
      <c r="AC10" s="67" t="n"/>
      <c r="AD10" s="135" t="n"/>
      <c r="AE10" s="67" t="n"/>
      <c r="AF10" s="135" t="n"/>
      <c r="AG10" s="605" t="n"/>
      <c r="AH10" s="605" t="n"/>
      <c r="AI10" s="605" t="n"/>
      <c r="AZ10" t="inlineStr">
        <is>
          <t>ESOP or ESOS or ESPS</t>
        </is>
      </c>
    </row>
    <row r="11" ht="78.75" customHeight="1">
      <c r="E11" s="606" t="n"/>
      <c r="F11" s="606" t="n"/>
      <c r="G11" s="606" t="n"/>
      <c r="H11" s="606" t="n"/>
      <c r="I11" s="606" t="n"/>
      <c r="J11" s="606" t="n"/>
      <c r="K11" s="606" t="n"/>
      <c r="L11" s="606" t="n"/>
      <c r="M11" s="476" t="inlineStr">
        <is>
          <t>Class
eg:
X</t>
        </is>
      </c>
      <c r="N11" s="476" t="inlineStr">
        <is>
          <t>Class
eg:Y</t>
        </is>
      </c>
      <c r="O11" s="476" t="inlineStr">
        <is>
          <t>Total</t>
        </is>
      </c>
      <c r="P11" s="606" t="n"/>
      <c r="Q11" s="606" t="n"/>
      <c r="R11" s="606" t="n"/>
      <c r="S11" s="606" t="n"/>
      <c r="T11" s="606" t="n"/>
      <c r="U11" s="606" t="n"/>
      <c r="V11" s="606" t="n"/>
      <c r="W11" s="562" t="inlineStr">
        <is>
          <t>No.
(a)</t>
        </is>
      </c>
      <c r="X11" s="562" t="inlineStr">
        <is>
          <t>As a % of total Shares held
(b)</t>
        </is>
      </c>
      <c r="Y11" s="493" t="inlineStr">
        <is>
          <t>No.
(a)</t>
        </is>
      </c>
      <c r="Z11" s="562" t="inlineStr">
        <is>
          <t>As a % of total Shares held
(b)</t>
        </is>
      </c>
      <c r="AA11" s="493" t="inlineStr">
        <is>
          <t>No.
(a)</t>
        </is>
      </c>
      <c r="AB11" s="562" t="inlineStr">
        <is>
          <t>As a % of total Shares held
(b)</t>
        </is>
      </c>
      <c r="AC11" s="493" t="inlineStr">
        <is>
          <t>No.
(a)</t>
        </is>
      </c>
      <c r="AD11" s="562" t="inlineStr">
        <is>
          <t>As a % of total Shares held
(b)</t>
        </is>
      </c>
      <c r="AE11" s="493" t="inlineStr">
        <is>
          <t>No.
(a)</t>
        </is>
      </c>
      <c r="AF11" s="562" t="inlineStr">
        <is>
          <t>As a % of total Shares held
(b)</t>
        </is>
      </c>
      <c r="AG11" s="606" t="n"/>
      <c r="AH11" s="606" t="n"/>
      <c r="AI11" s="606" t="n"/>
      <c r="AZ11" t="inlineStr">
        <is>
          <t>Employee welfare fund</t>
        </is>
      </c>
    </row>
    <row r="12" ht="24.75" customHeight="1">
      <c r="E12" s="7" t="inlineStr">
        <is>
          <t>A1(c)</t>
        </is>
      </c>
      <c r="F12" s="39" t="inlineStr">
        <is>
          <t>Financial  Institutions/ Banks</t>
        </is>
      </c>
      <c r="G12" s="22" t="n"/>
      <c r="H12" s="22" t="n"/>
      <c r="I12" s="22" t="n"/>
      <c r="J12" s="22" t="n"/>
      <c r="K12" s="22" t="n"/>
      <c r="L12" s="22" t="n"/>
      <c r="M12" s="22" t="n"/>
      <c r="N12" s="22" t="n"/>
      <c r="O12" s="22" t="n"/>
      <c r="P12" s="22" t="n"/>
      <c r="Q12" s="22" t="n"/>
      <c r="R12" s="22" t="n"/>
      <c r="S12" s="22" t="n"/>
      <c r="T12" s="22" t="n"/>
      <c r="U12" s="22" t="n"/>
      <c r="V12" s="22" t="n"/>
      <c r="W12" s="22" t="n"/>
      <c r="X12" s="22" t="n"/>
      <c r="Y12" s="22" t="n"/>
      <c r="Z12" s="22" t="n"/>
      <c r="AA12" s="22" t="n"/>
      <c r="AB12" s="22" t="n"/>
      <c r="AC12" s="22" t="n"/>
      <c r="AD12" s="22" t="n"/>
      <c r="AE12" s="22" t="n"/>
      <c r="AF12" s="22" t="n"/>
      <c r="AG12" s="22" t="n"/>
      <c r="AH12" s="22" t="n"/>
      <c r="AI12" s="23" t="n"/>
      <c r="AZ12" t="inlineStr">
        <is>
          <t>Venture capital funds</t>
        </is>
      </c>
    </row>
    <row r="13" hidden="1" ht="21.75" customFormat="1" customHeight="1" s="9">
      <c r="E13" s="48" t="n"/>
      <c r="F13" s="8" t="n"/>
      <c r="G13" s="8" t="n"/>
      <c r="H13" s="740" t="n"/>
      <c r="I13" s="741" t="n"/>
      <c r="J13" s="741" t="n"/>
      <c r="K13" s="742">
        <f>+IFERROR(IF(COUNT(H13:J13),ROUND(SUM(H13:J13),0),""),"")</f>
        <v/>
      </c>
      <c r="L13" s="743">
        <f>+IFERROR(IF(COUNT(K13),ROUND(K13/'Shareholding Pattern'!$L$78*100,2),""),0)</f>
        <v/>
      </c>
      <c r="M13" s="744">
        <f>IF(H13="","",H13)</f>
        <v/>
      </c>
      <c r="N13" s="745" t="n"/>
      <c r="O13" s="746">
        <f>+IFERROR(IF(COUNT(M13:N13),ROUND(SUM(M13,N13),2),""),"")</f>
        <v/>
      </c>
      <c r="P13" s="743">
        <f>+IFERROR(IF(COUNT(O13),ROUND(O13/('Shareholding Pattern'!$P$79)*100,2),""),0)</f>
        <v/>
      </c>
      <c r="Q13" s="741" t="n"/>
      <c r="R13" s="741" t="n"/>
      <c r="S13" s="741" t="n"/>
      <c r="T13" s="747">
        <f>+IFERROR(IF(COUNT(Q13:S13),ROUND(SUM(Q13:S13),0),""),"")</f>
        <v/>
      </c>
      <c r="U13" s="747">
        <f>+IFERROR(IF(COUNT(K13,T13),ROUND(SUM(K13,T13),0),""),"")</f>
        <v/>
      </c>
      <c r="V13" s="743">
        <f>+IFERROR(IF(COUNT(K13,T13),ROUND(SUM(T13,K13)/SUM('Shareholding Pattern'!$L$78,'Shareholding Pattern'!$U$78)*100,2),""),0)</f>
        <v/>
      </c>
      <c r="W13" s="741" t="n"/>
      <c r="X13" s="743">
        <f>+IFERROR(IF(COUNT(W13),ROUND(SUM(W13)/SUM(K13)*100,2),""),0)</f>
        <v/>
      </c>
      <c r="Y13" s="741" t="n"/>
      <c r="Z13" s="743">
        <f>+IFERROR(IF(COUNT(Y13),ROUND(SUM(Y13)/SUM(K13)*100,2),""),0)</f>
        <v/>
      </c>
      <c r="AA13" s="741" t="n"/>
      <c r="AB13" s="743">
        <f>+IFERROR(IF(COUNT(AA13),ROUND(SUM(AA13)/SUM(K13)*100,2),""),0)</f>
        <v/>
      </c>
      <c r="AC13" s="741" t="n"/>
      <c r="AD13" s="743">
        <f>+IFERROR(IF(COUNT(AC13),ROUND(SUM(AC13)/SUM(K13)*100,2),""),0)</f>
        <v/>
      </c>
      <c r="AE13" s="748">
        <f>+IFERROR(IF(COUNT(Y13,AA13,AC13),ROUND(SUM(Y13,AA13,AC13),0),""),"")</f>
        <v/>
      </c>
      <c r="AF13" s="743">
        <f>+IFERROR(IF(COUNT(AE13),ROUND(SUM(AE13)/SUM(K13)*100,2),""),0)</f>
        <v/>
      </c>
      <c r="AG13" s="740" t="n"/>
      <c r="AH13" s="756" t="n"/>
      <c r="AI13" s="757" t="n"/>
      <c r="AK13" s="9">
        <f>IF(SUM(K13)&gt;0,1,0)</f>
        <v/>
      </c>
      <c r="AL13" s="9">
        <f>IF(COUNT(K13:$K$14999)=0,"",SUM(AK1:AK65531))</f>
        <v/>
      </c>
      <c r="AZ13" s="9" t="inlineStr">
        <is>
          <t>Angel Investors</t>
        </is>
      </c>
    </row>
    <row r="14" ht="24.75" customHeight="1">
      <c r="E14" s="30" t="n"/>
      <c r="F14" s="31" t="n"/>
      <c r="G14" s="31" t="n"/>
      <c r="H14" s="31" t="n"/>
      <c r="I14" s="31" t="n"/>
      <c r="J14" s="31" t="n"/>
      <c r="K14" s="31" t="n"/>
      <c r="L14" s="31" t="n"/>
      <c r="M14" s="31" t="n"/>
      <c r="N14" s="31" t="n"/>
      <c r="O14" s="31" t="n"/>
      <c r="P14" s="31" t="n"/>
      <c r="Q14" s="31" t="n"/>
      <c r="R14" s="31" t="n"/>
      <c r="S14" s="31" t="n"/>
      <c r="T14" s="31" t="n"/>
      <c r="U14" s="31" t="n"/>
      <c r="V14" s="31" t="n"/>
      <c r="W14" s="31" t="n"/>
      <c r="X14" s="31" t="n"/>
      <c r="Y14" s="31" t="n"/>
      <c r="Z14" s="31" t="n"/>
      <c r="AA14" s="31" t="n"/>
      <c r="AB14" s="31" t="n"/>
      <c r="AC14" s="31" t="n"/>
      <c r="AD14" s="31" t="n"/>
      <c r="AE14" s="31" t="n"/>
      <c r="AF14" s="31" t="n"/>
      <c r="AG14" s="31" t="n"/>
      <c r="AH14" s="31" t="n"/>
      <c r="AI14" s="32" t="n"/>
      <c r="AZ14" t="inlineStr">
        <is>
          <t>Private Equity Fund</t>
        </is>
      </c>
    </row>
    <row r="15" hidden="1" ht="15" customHeight="1">
      <c r="E15" s="1" t="n"/>
      <c r="F15" s="590" t="n"/>
      <c r="G15" s="590" t="n"/>
      <c r="H15" s="590" t="n"/>
      <c r="I15" s="590" t="n"/>
      <c r="J15" s="590" t="n"/>
      <c r="K15" s="590" t="n"/>
      <c r="L15" s="590" t="n"/>
      <c r="M15" s="590" t="n"/>
      <c r="N15" s="590" t="n"/>
      <c r="O15" s="590" t="n"/>
      <c r="P15" s="590" t="n"/>
      <c r="Q15" s="590" t="n"/>
      <c r="R15" s="590" t="n"/>
      <c r="S15" s="590" t="n"/>
      <c r="T15" s="590" t="n"/>
      <c r="U15" s="590" t="n"/>
      <c r="V15" s="590" t="n"/>
      <c r="W15" s="590" t="n"/>
      <c r="X15" s="590" t="n"/>
      <c r="Y15" s="590" t="n"/>
      <c r="Z15" s="590" t="n"/>
      <c r="AA15" s="590" t="n"/>
      <c r="AB15" s="590" t="n"/>
      <c r="AC15" s="590" t="n"/>
      <c r="AD15" s="590" t="n"/>
      <c r="AE15" s="590" t="n"/>
      <c r="AF15" s="590" t="n"/>
      <c r="AG15" s="32" t="n"/>
    </row>
    <row r="16" ht="20.15" customHeight="1">
      <c r="E16" s="87" t="n"/>
      <c r="F16" s="46" t="inlineStr">
        <is>
          <t>Click here to go back</t>
        </is>
      </c>
      <c r="G16" s="46" t="inlineStr">
        <is>
          <t>Total</t>
        </is>
      </c>
      <c r="H16" s="47">
        <f>+IFERROR(IF(COUNT(H14:H15),ROUND(SUM(H14:H15),0),""),"")</f>
        <v/>
      </c>
      <c r="I16" s="47">
        <f>+IFERROR(IF(COUNT(I14:I15),ROUND(SUM(I14:I15),0),""),"")</f>
        <v/>
      </c>
      <c r="J16" s="47">
        <f>+IFERROR(IF(COUNT(J14:J15),ROUND(SUM(J14:J15),0),""),"")</f>
        <v/>
      </c>
      <c r="K16" s="47">
        <f>+IFERROR(IF(COUNT(K14:K15),ROUND(SUM(K14:K15),0),""),"")</f>
        <v/>
      </c>
      <c r="L16" s="754">
        <f>+IFERROR(IF(COUNT(K16),ROUND(K16/'Shareholding Pattern'!$L$78*100,2),""),0)</f>
        <v/>
      </c>
      <c r="M16" s="652">
        <f>+IFERROR(IF(COUNT(M14:M15),ROUND(SUM(M14:M15),0),""),"")</f>
        <v/>
      </c>
      <c r="N16" s="652">
        <f>+IFERROR(IF(COUNT(N14:N15),ROUND(SUM(N14:N15),0),""),"")</f>
        <v/>
      </c>
      <c r="O16" s="652">
        <f>+IFERROR(IF(COUNT(O14:O15),ROUND(SUM(O14:O15),0),""),"")</f>
        <v/>
      </c>
      <c r="P16" s="754">
        <f>+IFERROR(IF(COUNT(O16),ROUND(O16/('Shareholding Pattern'!$P$79)*100,2),""),0)</f>
        <v/>
      </c>
      <c r="Q16" s="47">
        <f>+IFERROR(IF(COUNT(Q14:Q15),ROUND(SUM(Q14:Q15),0),""),"")</f>
        <v/>
      </c>
      <c r="R16" s="47">
        <f>+IFERROR(IF(COUNT(R14:R15),ROUND(SUM(R14:R15),0),""),"")</f>
        <v/>
      </c>
      <c r="S16" s="47">
        <f>+IFERROR(IF(COUNT(S14:S15),ROUND(SUM(S14:S15),0),""),"")</f>
        <v/>
      </c>
      <c r="T16" s="47">
        <f>+IFERROR(IF(COUNT(T14:T15),ROUND(SUM(T14:T15),0),""),"")</f>
        <v/>
      </c>
      <c r="U16" s="47">
        <f>+IFERROR(IF(COUNT(U14:U15),ROUND(SUM(U14:U15),0),""),"")</f>
        <v/>
      </c>
      <c r="V16" s="754">
        <f>+IFERROR(IF(COUNT(K16,T16),ROUND(SUM(T16,K16)/SUM('Shareholding Pattern'!$L$78,'Shareholding Pattern'!$U$78)*100,2),""),0)</f>
        <v/>
      </c>
      <c r="W16" s="47">
        <f>+IFERROR(IF(COUNT(W14:W15),ROUND(SUM(W14:W15),0),""),"")</f>
        <v/>
      </c>
      <c r="X16" s="754">
        <f>+IFERROR(IF(COUNT(W16),ROUND(SUM(W16)/SUM(K16)*100,2),""),0)</f>
        <v/>
      </c>
      <c r="Y16" s="47">
        <f>+IFERROR(IF(COUNT(Y14:Y15),ROUND(SUM(Y14:Y15),0),""),"")</f>
        <v/>
      </c>
      <c r="Z16" s="754">
        <f>+IFERROR(IF(COUNT(Y16),ROUND(SUM(Y16)/SUM(K16)*100,2),""),0)</f>
        <v/>
      </c>
      <c r="AA16" s="47">
        <f>+IFERROR(IF(COUNT(AA14:AA15),ROUND(SUM(AA14:AA15),0),""),"")</f>
        <v/>
      </c>
      <c r="AB16" s="754">
        <f>+IFERROR(IF(COUNT(AA16),ROUND(SUM(AA16)/SUM(K16)*100,2),""),0)</f>
        <v/>
      </c>
      <c r="AC16" s="47">
        <f>+IFERROR(IF(COUNT(AC14:AC15),ROUND(SUM(AC14:AC15),0),""),"")</f>
        <v/>
      </c>
      <c r="AD16" s="754">
        <f>+IFERROR(IF(COUNT(AC16),ROUND(SUM(AC16)/SUM(K16)*100,2),""),0)</f>
        <v/>
      </c>
      <c r="AE16" s="47">
        <f>+IFERROR(IF(COUNT(AE14:AE15),ROUND(SUM(AE14:AE15),0),""),"")</f>
        <v/>
      </c>
      <c r="AF16" s="754">
        <f>+IFERROR(IF(COUNT(AE16),ROUND(SUM(AE16)/SUM(K16)*100,2),""),0)</f>
        <v/>
      </c>
      <c r="AG16" s="47">
        <f>+IFERROR(IF(COUNT(AG14:AG15),ROUND(SUM(AG14:AG15),0),""),"")</f>
        <v/>
      </c>
    </row>
  </sheetData>
  <sheetProtection selectLockedCells="0" selectUnlockedCells="0" algorithmName="SHA-512" sheet="1" objects="1" insertRows="1" insertHyperlinks="1" autoFilter="1" scenarios="1" formatColumns="1" deleteColumns="1" insertColumns="1" pivotTables="1" deleteRows="1" formatCells="1" saltValue="KhA/zRLLmXJ1SDgpfS2deQ==" formatRows="1" sort="1" spinCount="100000" hashValue="Lc/ZQjFPlM3TanROGQThRuJKgIegyl7jS3nZbW4ObKa21WXP9CaKnHsb/EjYU/ODK2RAvF8Mzh+N50nQTjBK+g=="/>
  <mergeCells count="25">
    <mergeCell ref="P10:P11"/>
    <mergeCell ref="AH9:AH11"/>
    <mergeCell ref="Q9:Q11"/>
    <mergeCell ref="S9:S11"/>
    <mergeCell ref="M10:O10"/>
    <mergeCell ref="L9:L11"/>
    <mergeCell ref="W9:X10"/>
    <mergeCell ref="AC9:AD10"/>
    <mergeCell ref="F9:F11"/>
    <mergeCell ref="AE9:AF10"/>
    <mergeCell ref="G9:G11"/>
    <mergeCell ref="R9:R11"/>
    <mergeCell ref="I9:I11"/>
    <mergeCell ref="K9:K11"/>
    <mergeCell ref="M9:P9"/>
    <mergeCell ref="U9:U11"/>
    <mergeCell ref="AG9:AG11"/>
    <mergeCell ref="Y9:Z10"/>
    <mergeCell ref="AI9:AI11"/>
    <mergeCell ref="AA9:AB10"/>
    <mergeCell ref="H9:H11"/>
    <mergeCell ref="J9:J11"/>
    <mergeCell ref="T9:T11"/>
    <mergeCell ref="V9:V11"/>
    <mergeCell ref="E9:E11"/>
  </mergeCells>
  <dataValidations count="8">
    <dataValidation sqref="AG13" showDropDown="0" showInputMessage="1" showErrorMessage="1" allowBlank="1" type="whole" operator="lessThanOrEqual">
      <formula1>K13</formula1>
    </dataValidation>
    <dataValidation sqref="G13" showDropDown="0" showInputMessage="1" showErrorMessage="1" allowBlank="1" prompt="[A-Z][A-Z][A-Z][A-Z][A-Z][0-9][0-9][0-9][0-9][A-Z]_x000a__x000a_In absence of PAN write : ZZZZZ9999Z" type="textLength" operator="equal">
      <formula1>10</formula1>
    </dataValidation>
    <dataValidation sqref="H13:J13 M13:N13 Q13:S13" showDropDown="0" showInputMessage="1" showErrorMessage="1" allowBlank="1" type="whole" operator="greaterThanOrEqual">
      <formula1>0</formula1>
    </dataValidation>
    <dataValidation sqref="AI13" showDropDown="0" showInputMessage="1" showErrorMessage="1" allowBlank="1" type="list">
      <formula1>$AZ$2:$BA$2</formula1>
    </dataValidation>
    <dataValidation sqref="W13" showDropDown="0" showInputMessage="1" showErrorMessage="1" allowBlank="1" type="whole" operator="lessThanOrEqual">
      <formula1>K13</formula1>
    </dataValidation>
    <dataValidation sqref="Y13" showDropDown="0" showInputMessage="1" showErrorMessage="1" allowBlank="1" type="whole" operator="lessThanOrEqual">
      <formula1>K13</formula1>
    </dataValidation>
    <dataValidation sqref="AA13" showDropDown="0" showInputMessage="1" showErrorMessage="1" allowBlank="1" type="whole" operator="lessThanOrEqual">
      <formula1>K13</formula1>
    </dataValidation>
    <dataValidation sqref="AC13" showDropDown="0" showInputMessage="1" showErrorMessage="1" allowBlank="1" type="whole" operator="lessThanOrEqual">
      <formula1>K13</formula1>
    </dataValidation>
  </dataValidations>
  <hyperlinks>
    <hyperlink ref="F16" location="'Shareholding Pattern'!F16" display="Total"/>
    <hyperlink ref="G16" location="'Shareholding Pattern'!F16" display="Total"/>
  </hyperlinks>
  <pageMargins left="0.7" right="0.7" top="0.75" bottom="0.75" header="0.3" footer="0.3"/>
  <pageSetup orientation="portrait"/>
  <headerFooter>
    <oddHeader/>
    <oddFooter>&amp;L&amp;"Arial"&amp;8 &amp;K8585FF INTERNAL</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malav</dc:creator>
  <dcterms:created xmlns:dcterms="http://purl.org/dc/terms/" xmlns:xsi="http://www.w3.org/2001/XMLSchema-instance" xsi:type="dcterms:W3CDTF">2015-12-16T12:56:50Z</dcterms:created>
  <dcterms:modified xmlns:dcterms="http://purl.org/dc/terms/" xmlns:xsi="http://www.w3.org/2001/XMLSchema-instance" xsi:type="dcterms:W3CDTF">2026-05-30T07:43:14Z</dcterms:modified>
  <cp:lastModifiedBy>Account Team 5</cp:lastModifiedBy>
  <cp:keywords>INTERNAL</cp:keywords>
  <cp:lastPrinted>2016-09-08T06:44:45Z</cp:lastPrinted>
</cp:coreProperties>
</file>

<file path=docProps/custom.xml><?xml version="1.0" encoding="utf-8"?>
<Properties xmlns="http://schemas.openxmlformats.org/officeDocument/2006/custom-properties">
  <property name="WorkbookGuid" fmtid="{D5CDD505-2E9C-101B-9397-08002B2CF9AE}" pid="2">
    <vt:lpwstr xmlns:vt="http://schemas.openxmlformats.org/officeDocument/2006/docPropsVTypes">453d65e9-b093-4875-948b-4ddf8b5dd178</vt:lpwstr>
  </property>
  <property name="Classification" fmtid="{D5CDD505-2E9C-101B-9397-08002B2CF9AE}" pid="3">
    <vt:lpwstr xmlns:vt="http://schemas.openxmlformats.org/officeDocument/2006/docPropsVTypes">INTERNAL</vt:lpwstr>
  </property>
  <property name="Rules" fmtid="{D5CDD505-2E9C-101B-9397-08002B2CF9AE}" pid="4">
    <vt:lpwstr xmlns:vt="http://schemas.openxmlformats.org/officeDocument/2006/docPropsVTypes"/>
  </property>
  <property name="KID" fmtid="{D5CDD505-2E9C-101B-9397-08002B2CF9AE}" pid="5">
    <vt:lpwstr xmlns:vt="http://schemas.openxmlformats.org/officeDocument/2006/docPropsVTypes">D45D64C374F4638779999990587501</vt:lpwstr>
  </property>
</Properties>
</file>